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BV_COM\Team Communicatie\Online\Website\"/>
    </mc:Choice>
  </mc:AlternateContent>
  <xr:revisionPtr revIDLastSave="0" documentId="8_{8FA280F5-D346-42A6-B887-E2C106B62C97}" xr6:coauthVersionLast="47" xr6:coauthVersionMax="47" xr10:uidLastSave="{00000000-0000-0000-0000-000000000000}"/>
  <workbookProtection workbookAlgorithmName="SHA-512" workbookHashValue="59UTkKD8N1ekqwCxVFbwFeY74p5DgNZI0qUo9gmtl3arLCe7ldFUTIP+jUnB3uIwpC200IY2m3tJTDq/CfYZwg==" workbookSaltValue="9p8F77g4zEqjvqmJtU6K9g==" workbookSpinCount="100000" lockStructure="1"/>
  <bookViews>
    <workbookView xWindow="768" yWindow="768" windowWidth="17280" windowHeight="8964" xr2:uid="{00000000-000D-0000-FFFF-FFFF00000000}"/>
  </bookViews>
  <sheets>
    <sheet name="Bestemmingswinst" sheetId="1" r:id="rId1"/>
    <sheet name="Landschappelijke Kwaliteit" sheetId="2" r:id="rId2"/>
  </sheets>
  <definedNames>
    <definedName name="_xlnm.Print_Area" localSheetId="0">Bestemmingswinst!$A$1:$I$74</definedName>
    <definedName name="_xlnm.Print_Area" localSheetId="1">'Landschappelijke Kwaliteit'!$A$1:$J$105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H50" i="1"/>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9" i="2"/>
  <c r="K19" i="2"/>
  <c r="I13" i="2"/>
  <c r="I73" i="2"/>
  <c r="I74" i="2"/>
  <c r="I75" i="2"/>
  <c r="I76" i="2"/>
  <c r="I77" i="2"/>
  <c r="I78" i="2"/>
  <c r="J80" i="2"/>
  <c r="I86" i="2"/>
  <c r="I87" i="2"/>
  <c r="J94" i="2"/>
  <c r="I16" i="2"/>
  <c r="I8" i="2"/>
  <c r="I9" i="2"/>
  <c r="I10" i="2"/>
  <c r="I11" i="2"/>
  <c r="I7" i="2"/>
  <c r="L18" i="2" l="1"/>
  <c r="J85" i="2"/>
  <c r="J71" i="2"/>
  <c r="J6" i="2"/>
  <c r="F61" i="1"/>
  <c r="I61" i="1"/>
  <c r="I60" i="1"/>
  <c r="F60" i="1"/>
  <c r="I59" i="1"/>
  <c r="F59" i="1"/>
  <c r="I58" i="1"/>
  <c r="F58" i="1"/>
  <c r="I57" i="1"/>
  <c r="F57" i="1"/>
  <c r="E52" i="1"/>
  <c r="F63" i="1" l="1"/>
  <c r="I63" i="1"/>
  <c r="H52" i="1"/>
  <c r="I52" i="1" s="1"/>
  <c r="I11" i="1"/>
  <c r="I13" i="1"/>
  <c r="I18" i="1"/>
  <c r="I19" i="1"/>
  <c r="I20" i="1"/>
  <c r="I21" i="1"/>
  <c r="I22" i="1"/>
  <c r="I23" i="1"/>
  <c r="I24" i="1"/>
  <c r="I25" i="1"/>
  <c r="I26" i="1"/>
  <c r="I27" i="1"/>
  <c r="I28" i="1"/>
  <c r="I29" i="1"/>
  <c r="I30" i="1"/>
  <c r="I31" i="1"/>
  <c r="F18" i="1"/>
  <c r="F19" i="1"/>
  <c r="F20" i="1"/>
  <c r="F21" i="1"/>
  <c r="F22" i="1"/>
  <c r="F23" i="1"/>
  <c r="F24" i="1"/>
  <c r="F25" i="1"/>
  <c r="F26" i="1"/>
  <c r="F27" i="1"/>
  <c r="F28" i="1"/>
  <c r="F29" i="1"/>
  <c r="F30" i="1"/>
  <c r="F31" i="1"/>
  <c r="F46" i="1"/>
  <c r="I46" i="1"/>
  <c r="F40" i="1"/>
  <c r="I40" i="1"/>
  <c r="I64" i="1" l="1"/>
  <c r="I65" i="1" s="1"/>
  <c r="J15" i="2"/>
  <c r="J90" i="2" l="1"/>
  <c r="J97" i="2" s="1"/>
  <c r="F11" i="1" l="1"/>
  <c r="F12" i="1"/>
  <c r="F13" i="1"/>
  <c r="F17" i="1"/>
  <c r="I17" i="1"/>
  <c r="F36" i="1"/>
  <c r="I36" i="1"/>
  <c r="F37" i="1"/>
  <c r="I37" i="1"/>
  <c r="F38" i="1"/>
  <c r="I38" i="1"/>
  <c r="F39" i="1"/>
  <c r="I39" i="1"/>
  <c r="F43" i="1"/>
  <c r="I43" i="1"/>
  <c r="F44" i="1"/>
  <c r="I44" i="1"/>
  <c r="F45" i="1"/>
  <c r="I45" i="1"/>
  <c r="I10" i="1"/>
  <c r="F10" i="1"/>
  <c r="I48" i="1" l="1"/>
  <c r="F48" i="1"/>
  <c r="I49" i="1" l="1"/>
  <c r="I67" i="1" l="1"/>
  <c r="I50" i="1"/>
  <c r="I68" i="1" s="1"/>
  <c r="E71" i="1" l="1"/>
  <c r="I3" i="2"/>
  <c r="J91" i="2" s="1"/>
  <c r="J92" i="2" l="1"/>
  <c r="J9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tc={08DBF309-32E3-4868-909E-5641641F4175}</author>
  </authors>
  <commentList>
    <comment ref="L100" authorId="0" shapeId="0" xr:uid="{08DBF309-32E3-4868-909E-5641641F4175}">
      <text>
        <t>[Opmerkingenthread]
U kunt deze opmerkingenthread lezen in uw versie van Excel. Eventuele wijzigingen aan de thread gaan echter verloren als het bestand wordt geopend in een nieuwere versie van Excel. Meer informatie: https://go.microsoft.com/fwlink/?linkid=870924
Opmerking:
    Aanplant generaliseren, aanplantkosten baseren op een beplantingsplan en offerte. Beheer wel uitsplitsen, hier wordt ook het meeste mee gefraudeerd waarschijnlijk. Ruimte voor maatwerk laten.</t>
      </text>
    </comment>
  </commentList>
</comments>
</file>

<file path=xl/sharedStrings.xml><?xml version="1.0" encoding="utf-8"?>
<sst xmlns="http://schemas.openxmlformats.org/spreadsheetml/2006/main" count="317" uniqueCount="190">
  <si>
    <t>Agrarisch bedrijf</t>
  </si>
  <si>
    <t>Bos</t>
  </si>
  <si>
    <t>Landschappelijke inpassing</t>
  </si>
  <si>
    <t>Natuur</t>
  </si>
  <si>
    <t>Verkeer</t>
  </si>
  <si>
    <t>Water</t>
  </si>
  <si>
    <t>Wonen groter dan 1.000 m2 maar kleiner dan 2.500 m2</t>
  </si>
  <si>
    <t>Wonen groter dan 2.500 m2</t>
  </si>
  <si>
    <t xml:space="preserve">(in €) </t>
  </si>
  <si>
    <t>oppervlakte</t>
  </si>
  <si>
    <t>voor ontwikkeling</t>
  </si>
  <si>
    <t xml:space="preserve">waarde </t>
  </si>
  <si>
    <t>na ontwikkeling</t>
  </si>
  <si>
    <t>oppervlak</t>
  </si>
  <si>
    <t>waarde</t>
  </si>
  <si>
    <t>bedrag / m2</t>
  </si>
  <si>
    <t>Bestemmingswinst en Landschappelijke Kwaliteitsverbetering Someren</t>
  </si>
  <si>
    <t>Agrarische grond - Teeltondersteunende voorzieningen</t>
  </si>
  <si>
    <t>Te leveren Kwaliteitsverbetering van het landschap</t>
  </si>
  <si>
    <t>€ / eenh</t>
  </si>
  <si>
    <t>aantal</t>
  </si>
  <si>
    <t>kosten</t>
  </si>
  <si>
    <t>Onderhoudskosten</t>
  </si>
  <si>
    <t>Sloop</t>
  </si>
  <si>
    <t>slopen kassen</t>
  </si>
  <si>
    <t>saneren verhardingen, sleufsilo's, voerplaten</t>
  </si>
  <si>
    <t>Cultuurhistorie</t>
  </si>
  <si>
    <t>Recreatie en toerisme</t>
  </si>
  <si>
    <t>(bedrijfs)gebouwen</t>
  </si>
  <si>
    <t>(bedrijfs)gebouwen, incl asbest daken</t>
  </si>
  <si>
    <t>(bedrijfs)gebouwen, incl mestkelders</t>
  </si>
  <si>
    <t>(bedrijfs)gebouwen, incl asbest daken en mestkelders</t>
  </si>
  <si>
    <t>slopen overtollige (bedrijfs)gebouwen</t>
  </si>
  <si>
    <t>o.b.v. bouwkostenbegroting</t>
  </si>
  <si>
    <t>o.b.v. begroting deskundige</t>
  </si>
  <si>
    <t>max 50% kosten</t>
  </si>
  <si>
    <t>Totale investering in kwaliteitsverbetering van het landschap:</t>
  </si>
  <si>
    <t>versie:</t>
  </si>
  <si>
    <t>Bestemmingswaarde</t>
  </si>
  <si>
    <t>Bedrijf, cat 1-2, max 800 m2 bedrijfsgebouw</t>
  </si>
  <si>
    <t>Bedrijf, cat 1-2, meer dan 800 m2 bedrijfsgebouw</t>
  </si>
  <si>
    <t>Bedrijf, cat 3 of hoger, max 1.500 m2 bedrijfsgebouw</t>
  </si>
  <si>
    <t>Bedrijf, cat 3 of hoger, meer dan 1.500 m2 bedrijfsgebouw</t>
  </si>
  <si>
    <t>Agrarisch verwant / agrarisch technisch hulpbedrijf</t>
  </si>
  <si>
    <t>Algemene bestemmingen</t>
  </si>
  <si>
    <t>Bedrijf - per bedrijfswoning (1.000 m2)</t>
  </si>
  <si>
    <t>Maatschappelijk - met bouwvlak</t>
  </si>
  <si>
    <t>Maatschappelijk - zonder bouwvlak</t>
  </si>
  <si>
    <t>Recreatie, verblijfsrecreatie, met bouwvlak</t>
  </si>
  <si>
    <t>Recreatie, verblijfsrecreatie, zonder bouwvlak</t>
  </si>
  <si>
    <t>Recreatie, dagrecreatie, met bouwvlak</t>
  </si>
  <si>
    <t>Recreatie, dagrecreatie, zonder bouwvlak</t>
  </si>
  <si>
    <t>Horeca</t>
  </si>
  <si>
    <t>Sport, met bouwvlak</t>
  </si>
  <si>
    <t>Sport, zonder bouwvlak</t>
  </si>
  <si>
    <t>Gemengd</t>
  </si>
  <si>
    <t>maatwerk</t>
  </si>
  <si>
    <t>Wonen</t>
  </si>
  <si>
    <t>Tuin (aansluitend aan woonperceel &gt; 2.500 m2</t>
  </si>
  <si>
    <t>ontwikkeling / bestemmingsplan:</t>
  </si>
  <si>
    <t>oppervlakte plangebied:</t>
  </si>
  <si>
    <t>m2</t>
  </si>
  <si>
    <t>Check oppervlakte plangebied</t>
  </si>
  <si>
    <t>Bestemmingswinst als gevolg van de ontwikkeling</t>
  </si>
  <si>
    <t>Te leveren investering kwaliteitsverbetering van het landschap</t>
  </si>
  <si>
    <t>Wonen tot 1.000 m2</t>
  </si>
  <si>
    <t>Windmolen(s)</t>
  </si>
  <si>
    <t>Bedrijfsbestemmingen, niet-agrarisch</t>
  </si>
  <si>
    <t>Agrarische bestemmingen</t>
  </si>
  <si>
    <t xml:space="preserve">Agrarische grond - Zonneweide </t>
  </si>
  <si>
    <t>Agrarische grond - Landbouw gronden</t>
  </si>
  <si>
    <t>Agrarisch bedrijf - per bedrijfswoning (1.000 m2)</t>
  </si>
  <si>
    <t>Bebouwingswinst</t>
  </si>
  <si>
    <t>bedrag / eenh.</t>
  </si>
  <si>
    <t>m2 / m3</t>
  </si>
  <si>
    <t>Extra m3 inhoud (bedrijfs-)woning, groter dan 750 m3</t>
  </si>
  <si>
    <t>Extra m2 bijgebouwen bij een (bedrijfs-)woning, groter dan 100 m2</t>
  </si>
  <si>
    <r>
      <t xml:space="preserve">Extra m2 bedrijfsgebouw bij andere bestemming dan </t>
    </r>
    <r>
      <rPr>
        <i/>
        <sz val="12"/>
        <color theme="1"/>
        <rFont val="Calibri"/>
        <family val="2"/>
        <scheme val="minor"/>
      </rPr>
      <t>'Bedrijf'</t>
    </r>
    <r>
      <rPr>
        <sz val="12"/>
        <color theme="1"/>
        <rFont val="Calibri"/>
        <family val="2"/>
        <scheme val="minor"/>
      </rPr>
      <t xml:space="preserve"> of </t>
    </r>
    <r>
      <rPr>
        <i/>
        <sz val="12"/>
        <color theme="1"/>
        <rFont val="Calibri"/>
        <family val="2"/>
        <scheme val="minor"/>
      </rPr>
      <t>'Agrarisch bedrijf'</t>
    </r>
  </si>
  <si>
    <r>
      <t xml:space="preserve">Extra m2 bedrijfsgebouw bij </t>
    </r>
    <r>
      <rPr>
        <i/>
        <sz val="12"/>
        <color theme="1"/>
        <rFont val="Calibri"/>
        <family val="2"/>
        <scheme val="minor"/>
      </rPr>
      <t>'Bedrijf'</t>
    </r>
    <r>
      <rPr>
        <sz val="12"/>
        <color theme="1"/>
        <rFont val="Calibri"/>
        <family val="2"/>
        <scheme val="minor"/>
      </rPr>
      <t xml:space="preserve"> - milieucategorie 3 of hoger</t>
    </r>
  </si>
  <si>
    <r>
      <t xml:space="preserve">Extra m2 bedrijfsgebouw bij </t>
    </r>
    <r>
      <rPr>
        <i/>
        <sz val="12"/>
        <color theme="1"/>
        <rFont val="Calibri"/>
        <family val="2"/>
        <scheme val="minor"/>
      </rPr>
      <t>'Bedrijf'</t>
    </r>
    <r>
      <rPr>
        <sz val="12"/>
        <color theme="1"/>
        <rFont val="Calibri"/>
        <family val="2"/>
        <scheme val="minor"/>
      </rPr>
      <t xml:space="preserve"> - milieucategorie 1-2</t>
    </r>
  </si>
  <si>
    <t>Bestemmingswinst + Bebouwingswinst</t>
  </si>
  <si>
    <t>Bebouwingswaarde</t>
  </si>
  <si>
    <t>Bebouwingswinst als gevolg van de ontwikkeling</t>
  </si>
  <si>
    <t>Overige investeringen in Cultuurhistorische waarden</t>
  </si>
  <si>
    <t>Extra bouwkosten Cultuurhistorisch waardevollen bebouwing i.v.m. restauratie</t>
  </si>
  <si>
    <t>Meerkosten terreininrichting van Cultuurhistorisch waardevol ensemble of omgeving</t>
  </si>
  <si>
    <t>Aanleg van overige recreatieve voorzieningen</t>
  </si>
  <si>
    <t>Aanleg van opengestelde recreatieve wateren (per m2)</t>
  </si>
  <si>
    <t>Aanleg van recreatieve fiets- en wandelroutes (per m1)</t>
  </si>
  <si>
    <t>€ / eenh.</t>
  </si>
  <si>
    <r>
      <rPr>
        <b/>
        <i/>
        <vertAlign val="superscript"/>
        <sz val="12"/>
        <color theme="1"/>
        <rFont val="Calibri"/>
        <family val="2"/>
        <scheme val="minor"/>
      </rPr>
      <t>#1</t>
    </r>
    <r>
      <rPr>
        <b/>
        <i/>
        <sz val="12"/>
        <color theme="1"/>
        <rFont val="Calibri"/>
        <family val="2"/>
        <scheme val="minor"/>
      </rPr>
      <t xml:space="preserve"> De begripsomschrijvingen en bestemmingsomschrijvingen uit het bestemmingsplan van de gemeente Someren zijn bepalend voor de indeling</t>
    </r>
  </si>
  <si>
    <r>
      <rPr>
        <b/>
        <i/>
        <vertAlign val="superscript"/>
        <sz val="12"/>
        <color theme="1"/>
        <rFont val="Calibri"/>
        <family val="2"/>
        <scheme val="minor"/>
      </rPr>
      <t xml:space="preserve">#2 </t>
    </r>
    <r>
      <rPr>
        <b/>
        <i/>
        <sz val="12"/>
        <color theme="1"/>
        <rFont val="Calibri"/>
        <family val="2"/>
        <scheme val="minor"/>
      </rPr>
      <t>Aan een (agrarische) bedrijfswoning wordt 1.000 m2 van het bouwvlak toegerekend</t>
    </r>
  </si>
  <si>
    <t>#2</t>
  </si>
  <si>
    <t>#6</t>
  </si>
  <si>
    <t>#5</t>
  </si>
  <si>
    <t>Waardestijging als geen gebruik wordt gemaakt van de Somerense sloop-bonus regeling(en)</t>
  </si>
  <si>
    <t>Op basis van een bouwkostenbegroting door een deskundige wordt bepaald wat de extra investering in bouwactiviteiten is a.g.v. het behoud en herstel van cultuurhistorische waarden.</t>
  </si>
  <si>
    <t xml:space="preserve">Op basis van een begroting van een deskundige wordt bepaald wat de extra investeringen van de (terrein)inrichting zijn a.g.v. het behoud en herstel van cultuurhistorische waarden. </t>
  </si>
  <si>
    <t>#3</t>
  </si>
  <si>
    <t>#4</t>
  </si>
  <si>
    <r>
      <rPr>
        <b/>
        <i/>
        <vertAlign val="superscript"/>
        <sz val="12"/>
        <color theme="1"/>
        <rFont val="Calibri"/>
        <family val="2"/>
        <scheme val="minor"/>
      </rPr>
      <t>#3</t>
    </r>
    <r>
      <rPr>
        <b/>
        <i/>
        <sz val="12"/>
        <color theme="1"/>
        <rFont val="Calibri"/>
        <family val="2"/>
        <scheme val="minor"/>
      </rPr>
      <t xml:space="preserve"> </t>
    </r>
  </si>
  <si>
    <r>
      <rPr>
        <b/>
        <i/>
        <vertAlign val="superscript"/>
        <sz val="12"/>
        <color theme="1"/>
        <rFont val="Calibri"/>
        <family val="2"/>
        <scheme val="minor"/>
      </rPr>
      <t>#4</t>
    </r>
    <r>
      <rPr>
        <b/>
        <i/>
        <sz val="12"/>
        <color theme="1"/>
        <rFont val="Calibri"/>
        <family val="2"/>
        <scheme val="minor"/>
      </rPr>
      <t xml:space="preserve"> </t>
    </r>
  </si>
  <si>
    <r>
      <rPr>
        <b/>
        <i/>
        <vertAlign val="superscript"/>
        <sz val="12"/>
        <color theme="1"/>
        <rFont val="Calibri"/>
        <family val="2"/>
        <scheme val="minor"/>
      </rPr>
      <t>#5</t>
    </r>
    <r>
      <rPr>
        <b/>
        <i/>
        <sz val="12"/>
        <color theme="1"/>
        <rFont val="Calibri"/>
        <family val="2"/>
        <scheme val="minor"/>
      </rPr>
      <t xml:space="preserve"> </t>
    </r>
  </si>
  <si>
    <t xml:space="preserve">Op grond van een prijsopgave van een uitvoerder én een schriftelijke opdrachtbevestiging van de initiatiefnemer mag tot maximaal 50% van de verbeteringskosten worden opgevoerd als kwaliteitsverbetering. </t>
  </si>
  <si>
    <t>Drempelwaarde</t>
  </si>
  <si>
    <t>Blijft de verplichting onder de drempelwaarde?</t>
  </si>
  <si>
    <t>Nog openstaande kwalitatieve verplichting voor deze ontwikkeling</t>
  </si>
  <si>
    <t>Storting in gemeentelijke BiO-fonds, na goedkeuring door de gemeente</t>
  </si>
  <si>
    <t>Investering in kwaliteitsverbetering: zelfrealisatie in plan + storting BiO-fonds</t>
  </si>
  <si>
    <t>Voldoet de totale investering in kwaliteitsveretering van het landschap?</t>
  </si>
  <si>
    <t>BiO-fonds</t>
  </si>
  <si>
    <t xml:space="preserve"> #1</t>
  </si>
  <si>
    <t>Eenjarige bewortelde stek en 3 jarige wilgenpoten</t>
  </si>
  <si>
    <t>Bosplantsoen; conventioneel geteeld en autochtone-herkomst (excl. (dijk)taluds)</t>
  </si>
  <si>
    <t>Bosplantsoen; conventioneel geteeld en autochtone-herkomst op (dijk)taluds</t>
  </si>
  <si>
    <t>Populier en wilg maat 10-12 en veren langzaamgroeiende soorten lengte 200-250 cm</t>
  </si>
  <si>
    <t>€ / stuk</t>
  </si>
  <si>
    <t>Inzaaien botanische hooilandrand en wilde bijenrand op grasland</t>
  </si>
  <si>
    <t>Aanschaf en inzaaien graskruidenmengsel (per hectare)</t>
  </si>
  <si>
    <t>(Laan)boom en hoogstamfruitboom maat 10-12</t>
  </si>
  <si>
    <t>oppervlakte (ha)</t>
  </si>
  <si>
    <t>(max 3 jaar)</t>
  </si>
  <si>
    <t>Houtwal en houtsingel - jaarlijks beheer</t>
  </si>
  <si>
    <t>ha.</t>
  </si>
  <si>
    <t>p/jr</t>
  </si>
  <si>
    <t>Houtwal en houtsingel - cyclisch beheer</t>
  </si>
  <si>
    <t>per keer</t>
  </si>
  <si>
    <t>Elzensingel - jaarlijks beheer</t>
  </si>
  <si>
    <t>meter</t>
  </si>
  <si>
    <t>Elzensinge - cyclisch beheer &gt; 75% bedekking</t>
  </si>
  <si>
    <t>Bossingel en bosje - jaarlijks beheer</t>
  </si>
  <si>
    <t>Bossingel en bosje - cyclisch beheer</t>
  </si>
  <si>
    <t>Hakhoutbosje - jaarlijks beheer</t>
  </si>
  <si>
    <t>Hakhoutbosje- cyclisch beheer langzaamgroeiende soorten</t>
  </si>
  <si>
    <t>Hakhoutbosje - cyclisch beheer snelgroeiende soorten</t>
  </si>
  <si>
    <t>Griendje - jaarlijks beheer</t>
  </si>
  <si>
    <t>Griendje - cyclisch beheer</t>
  </si>
  <si>
    <t>Struweelhaag - jaarlijks beheer</t>
  </si>
  <si>
    <t>Struweelhaag - cyclisch beheer (cyclus 5-7 jaar)</t>
  </si>
  <si>
    <t>Struweelhaag - cyclisch beheer (cyclus &gt; 12 jaar)</t>
  </si>
  <si>
    <t>Knip- of scheerheg - jaarlijks scheren/knippen</t>
  </si>
  <si>
    <t>Knip- of scheerheg - Tweemaal scheren</t>
  </si>
  <si>
    <t>Bomenrij en solitaire boom - cyclisch beheer diameter &lt; 20 cm</t>
  </si>
  <si>
    <t>stuks</t>
  </si>
  <si>
    <t>Bomenrij en solitaire boom - cyclisch beheer diameter 20-60 cm</t>
  </si>
  <si>
    <t>Bomenrij en solitaire boom - cyclisch beheer diameter &gt; 60 cm</t>
  </si>
  <si>
    <t>Knotboom - cyclisch beheer diameter &lt; 20 cm</t>
  </si>
  <si>
    <t>Knotboom - cyclisch beheer diameter 20-60 cm</t>
  </si>
  <si>
    <t>Knotboom - cyclisch beheer diameter &gt; 60 cm</t>
  </si>
  <si>
    <t>Hoogstamboomgaard - cyclisch beheer</t>
  </si>
  <si>
    <t>Struweelrand - jaarlijks beheer</t>
  </si>
  <si>
    <t>Struweelrand - cyclisch beheer</t>
  </si>
  <si>
    <t>Poel en klein historisch water - jaarlijks beheer &lt; 175 m2</t>
  </si>
  <si>
    <t>Poel en klein historisch water - cyclisch beheer &lt; 175 m2</t>
  </si>
  <si>
    <t>Poel en klein historisch water - jaarlijks beheer &gt; 175 m2</t>
  </si>
  <si>
    <t>Poel en klein historisch water - cyclisch beheer &gt; 175 m2</t>
  </si>
  <si>
    <t>Natuurvriendelijkeoever - Graskruidenoever</t>
  </si>
  <si>
    <t>Natuurvriendelijkeoever - Rietoever</t>
  </si>
  <si>
    <t>Infiltratiegreppel - jaarlijks beheer</t>
  </si>
  <si>
    <t>Waterbergingsvoorziening- natte laagte</t>
  </si>
  <si>
    <t>Waterbergingsvoorziening- Ondiepe plas</t>
  </si>
  <si>
    <t>Waterbergingsvoorziening- Broekbos</t>
  </si>
  <si>
    <t>Wandelpad over boerenland - jaarlijks beheer</t>
  </si>
  <si>
    <t>Botanische weiderand - jaarlijks beheer</t>
  </si>
  <si>
    <t>Botanische hooilandrand - agrarisch beheer</t>
  </si>
  <si>
    <t>Botanische hooilandrand - natuurbeheer</t>
  </si>
  <si>
    <t>Wilde bijenrand op grasland - agrarisch beheer</t>
  </si>
  <si>
    <t>Wilde bijenrand op grasland - naturbeheer</t>
  </si>
  <si>
    <t>Wintervoedsel - klei</t>
  </si>
  <si>
    <t>Wintervoedsel - zand</t>
  </si>
  <si>
    <t>Wilde bijenrand op bouwland - klei</t>
  </si>
  <si>
    <t>Wilde bijenrand op bouwland - zand</t>
  </si>
  <si>
    <t>Patrijzenrand - klei</t>
  </si>
  <si>
    <t>Patrijzenrand - zand</t>
  </si>
  <si>
    <t>Bloemblok voor akkervogels - klei</t>
  </si>
  <si>
    <t>Bloemblok voor akkervogels - zand</t>
  </si>
  <si>
    <t>eenheid</t>
  </si>
  <si>
    <t>per</t>
  </si>
  <si>
    <t>€</t>
  </si>
  <si>
    <t>Overig (op basis van offerte)</t>
  </si>
  <si>
    <t>oppervlakte/lengte</t>
  </si>
  <si>
    <t>Aanschaf aanplant</t>
  </si>
  <si>
    <t>1. Kwaliteitsverbetering in het landschap</t>
  </si>
  <si>
    <t>2. Afdracht aan het BIO-fonds</t>
  </si>
  <si>
    <t>3. Kwaliteitsverbetering op of om eigen erf</t>
  </si>
  <si>
    <t>Vorm van kwaliteitsverbetering</t>
  </si>
  <si>
    <t>Mate van tegenprestatie</t>
  </si>
  <si>
    <r>
      <rPr>
        <b/>
        <i/>
        <vertAlign val="superscript"/>
        <sz val="12"/>
        <color theme="1"/>
        <rFont val="Calibri"/>
        <family val="2"/>
        <scheme val="minor"/>
      </rPr>
      <t>#3</t>
    </r>
    <r>
      <rPr>
        <b/>
        <i/>
        <sz val="12"/>
        <color theme="1"/>
        <rFont val="Calibri"/>
        <family val="2"/>
        <scheme val="minor"/>
      </rPr>
      <t xml:space="preserve"> Op basis van de LIR 2023 wordt een andere weging toegepast indien men de kwaliteitsverbetering bij categorie 3 ontwikkelingen op of om het eigen erf realiseert.</t>
    </r>
  </si>
  <si>
    <t>De kosten voor aanplant zijn gebaseerd op de provinciale subsidieregeling Stimuleringsregeling Landschap (stila). De bedragen uit de Stila worden regelmatig geactualiseerd. Indien de bedragen uit bovenstaande tabel achterhaald zijn mag direct worden aangesloten bij de bedagen uit de Stila: https://lokaleregelgeving.overheid.nl/CVDR641265/6</t>
  </si>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</sst>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413]\ * #,##0.00_ ;_ [$€-413]\ * \-#,##0.00_ ;_ [$€-413]\ * &quot;-&quot;??_ ;_ @_ "/>
  </numFmts>
  <fonts count="28" x14ac:knownFonts="1">
    <font>
      <sz val="11"/>
      <color theme="1"/>
      <name val="Calibri"/>
      <family val="2"/>
      <scheme val="minor"/>
    </font>
    <font>
      <sz val="11"/>
      <color theme="1"/>
      <name val="Arial"/>
      <family val="2"/>
    </font>
    <font>
      <sz val="11"/>
      <color theme="1"/>
      <name val="Calibri"/>
      <family val="2"/>
      <scheme val="minor"/>
    </font>
    <font>
      <b/>
      <u/>
      <sz val="16"/>
      <color theme="1"/>
      <name val="Calibri"/>
      <family val="2"/>
      <scheme val="minor"/>
    </font>
    <font>
      <b/>
      <u/>
      <sz val="12"/>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2"/>
      <color theme="1"/>
      <name val="Calibri"/>
      <family val="2"/>
      <scheme val="minor"/>
    </font>
    <font>
      <sz val="12"/>
      <color rgb="FFFF0000"/>
      <name val="Calibri"/>
      <family val="2"/>
      <scheme val="minor"/>
    </font>
    <font>
      <b/>
      <i/>
      <sz val="12"/>
      <color rgb="FFFF0000"/>
      <name val="Calibri"/>
      <family val="2"/>
      <scheme val="minor"/>
    </font>
    <font>
      <sz val="16"/>
      <color theme="1"/>
      <name val="Calibri"/>
      <family val="2"/>
      <scheme val="minor"/>
    </font>
    <font>
      <b/>
      <i/>
      <sz val="12"/>
      <name val="Calibri"/>
      <family val="2"/>
      <scheme val="minor"/>
    </font>
    <font>
      <sz val="12"/>
      <name val="Calibri"/>
      <family val="2"/>
      <scheme val="minor"/>
    </font>
    <font>
      <b/>
      <sz val="12"/>
      <name val="Calibri"/>
      <family val="2"/>
      <scheme val="minor"/>
    </font>
    <font>
      <b/>
      <sz val="12"/>
      <color theme="0"/>
      <name val="Calibri"/>
      <family val="2"/>
      <scheme val="minor"/>
    </font>
    <font>
      <b/>
      <i/>
      <vertAlign val="superscript"/>
      <sz val="12"/>
      <color theme="1"/>
      <name val="Calibri"/>
      <family val="2"/>
      <scheme val="minor"/>
    </font>
    <font>
      <b/>
      <vertAlign val="superscript"/>
      <sz val="12"/>
      <color theme="1"/>
      <name val="Calibri"/>
      <family val="2"/>
      <scheme val="minor"/>
    </font>
    <font>
      <vertAlign val="superscript"/>
      <sz val="12"/>
      <color theme="1"/>
      <name val="Calibri"/>
      <family val="2"/>
      <scheme val="minor"/>
    </font>
    <font>
      <b/>
      <u/>
      <vertAlign val="superscript"/>
      <sz val="12"/>
      <color theme="1"/>
      <name val="Calibri"/>
      <family val="2"/>
      <scheme val="minor"/>
    </font>
    <font>
      <b/>
      <vertAlign val="superscript"/>
      <sz val="12"/>
      <color theme="0"/>
      <name val="Calibri"/>
      <family val="2"/>
      <scheme val="minor"/>
    </font>
    <font>
      <i/>
      <vertAlign val="superscript"/>
      <sz val="12"/>
      <color theme="1"/>
      <name val="Calibri"/>
      <family val="2"/>
      <scheme val="minor"/>
    </font>
    <font>
      <b/>
      <vertAlign val="superscript"/>
      <sz val="12"/>
      <name val="Calibri"/>
      <family val="2"/>
      <scheme val="minor"/>
    </font>
    <font>
      <vertAlign val="superscript"/>
      <sz val="12"/>
      <name val="Calibri"/>
      <family val="2"/>
      <scheme val="minor"/>
    </font>
    <font>
      <b/>
      <i/>
      <sz val="12"/>
      <color theme="0"/>
      <name val="Calibri"/>
      <family val="2"/>
      <scheme val="minor"/>
    </font>
    <font>
      <u/>
      <sz val="11"/>
      <color theme="10"/>
      <name val="Calibri"/>
      <family val="2"/>
      <scheme val="minor"/>
    </font>
    <font>
      <b/>
      <sz val="11"/>
      <color theme="0"/>
      <name val="Arial"/>
      <family val="2"/>
    </font>
    <font>
      <b/>
      <sz val="11"/>
      <color theme="1"/>
      <name val="Arial"/>
      <family val="2"/>
    </font>
  </fonts>
  <fills count="11">
    <fill>
      <patternFill patternType="none"/>
    </fill>
    <fill>
      <patternFill patternType="gray125"/>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A5A5A5"/>
      </patternFill>
    </fill>
    <fill>
      <patternFill patternType="solid">
        <fgColor theme="9" tint="0.79998168889431442"/>
        <bgColor indexed="65"/>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44" fontId="2" fillId="0" borderId="0" applyFont="0" applyFill="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26" fillId="9" borderId="18" applyNumberFormat="0" applyAlignment="0" applyProtection="0"/>
    <xf numFmtId="0" fontId="1" fillId="10" borderId="0" applyNumberFormat="0" applyBorder="0" applyAlignment="0" applyProtection="0"/>
  </cellStyleXfs>
  <cellXfs count="240">
    <xf numFmtId="0" fontId="0" fillId="0" borderId="0" xfId="0"/>
    <xf numFmtId="0" fontId="5" fillId="0" borderId="0" xfId="0" applyFont="1"/>
    <xf numFmtId="0" fontId="7" fillId="0" borderId="0" xfId="0" applyFont="1"/>
    <xf numFmtId="44" fontId="5" fillId="0" borderId="0" xfId="1" applyFont="1"/>
    <xf numFmtId="44" fontId="5" fillId="4" borderId="0" xfId="1" applyFont="1" applyFill="1"/>
    <xf numFmtId="44" fontId="5" fillId="0" borderId="0" xfId="1" applyFont="1" applyFill="1"/>
    <xf numFmtId="0" fontId="5" fillId="0" borderId="0" xfId="0" applyFont="1" applyFill="1"/>
    <xf numFmtId="0" fontId="5" fillId="0" borderId="0" xfId="0" applyFont="1" applyBorder="1"/>
    <xf numFmtId="44" fontId="7" fillId="3" borderId="4" xfId="1" applyFont="1" applyFill="1" applyBorder="1"/>
    <xf numFmtId="0" fontId="7" fillId="3" borderId="4" xfId="0" applyFont="1" applyFill="1" applyBorder="1"/>
    <xf numFmtId="44" fontId="7" fillId="3" borderId="1" xfId="1" applyFont="1" applyFill="1" applyBorder="1"/>
    <xf numFmtId="0" fontId="8" fillId="0" borderId="0" xfId="0" applyFont="1"/>
    <xf numFmtId="44" fontId="5" fillId="0" borderId="0" xfId="1" applyFont="1" applyBorder="1"/>
    <xf numFmtId="44" fontId="5" fillId="4" borderId="0" xfId="1" applyFont="1" applyFill="1" applyAlignment="1">
      <alignment horizontal="center"/>
    </xf>
    <xf numFmtId="0" fontId="11" fillId="0" borderId="0" xfId="0" applyFont="1"/>
    <xf numFmtId="0" fontId="5" fillId="0" borderId="0" xfId="0" applyFont="1" applyAlignment="1">
      <alignment wrapText="1"/>
    </xf>
    <xf numFmtId="0" fontId="5" fillId="0" borderId="0" xfId="0" applyFont="1" applyAlignment="1">
      <alignment horizontal="left" vertical="top" wrapText="1"/>
    </xf>
    <xf numFmtId="0" fontId="5" fillId="0" borderId="0" xfId="0" applyFont="1" applyAlignment="1"/>
    <xf numFmtId="0" fontId="13" fillId="0" borderId="0" xfId="0" applyFont="1"/>
    <xf numFmtId="44" fontId="15" fillId="7" borderId="4" xfId="1" applyFont="1" applyFill="1" applyBorder="1"/>
    <xf numFmtId="0" fontId="15" fillId="7" borderId="4" xfId="0" applyFont="1" applyFill="1" applyBorder="1"/>
    <xf numFmtId="44" fontId="15" fillId="7" borderId="1" xfId="1" applyFont="1" applyFill="1" applyBorder="1"/>
    <xf numFmtId="0" fontId="15" fillId="7" borderId="3" xfId="0" applyFont="1" applyFill="1" applyBorder="1" applyAlignment="1">
      <alignment horizontal="left" vertical="top"/>
    </xf>
    <xf numFmtId="0" fontId="15" fillId="7" borderId="5" xfId="0" applyFont="1" applyFill="1" applyBorder="1" applyAlignment="1">
      <alignment horizontal="right"/>
    </xf>
    <xf numFmtId="44" fontId="5" fillId="0" borderId="0" xfId="1" applyFont="1" applyAlignment="1">
      <alignment wrapText="1"/>
    </xf>
    <xf numFmtId="0" fontId="7" fillId="3" borderId="3" xfId="0" applyFont="1" applyFill="1" applyBorder="1"/>
    <xf numFmtId="0" fontId="8" fillId="3" borderId="4" xfId="0" applyFont="1" applyFill="1" applyBorder="1" applyAlignment="1">
      <alignment horizontal="right"/>
    </xf>
    <xf numFmtId="44" fontId="7" fillId="3" borderId="4" xfId="1" applyFont="1" applyFill="1" applyBorder="1" applyAlignment="1">
      <alignment horizontal="center"/>
    </xf>
    <xf numFmtId="44" fontId="8" fillId="3" borderId="4" xfId="1" applyFont="1" applyFill="1" applyBorder="1" applyAlignment="1">
      <alignment horizontal="center"/>
    </xf>
    <xf numFmtId="0" fontId="5" fillId="7" borderId="4" xfId="0" applyFont="1" applyFill="1" applyBorder="1"/>
    <xf numFmtId="44" fontId="15" fillId="7" borderId="3" xfId="1" applyFont="1" applyFill="1" applyBorder="1" applyAlignment="1">
      <alignment horizontal="left" vertical="top"/>
    </xf>
    <xf numFmtId="44" fontId="15" fillId="7" borderId="5" xfId="1" applyFont="1" applyFill="1" applyBorder="1"/>
    <xf numFmtId="44" fontId="15" fillId="7" borderId="1" xfId="1" applyFont="1" applyFill="1" applyBorder="1" applyAlignment="1"/>
    <xf numFmtId="0" fontId="18" fillId="0" borderId="0" xfId="0" applyFont="1" applyAlignment="1">
      <alignment horizontal="left" vertical="top" wrapText="1"/>
    </xf>
    <xf numFmtId="0" fontId="20" fillId="7" borderId="4" xfId="0" applyFont="1" applyFill="1" applyBorder="1"/>
    <xf numFmtId="0" fontId="18" fillId="0" borderId="0" xfId="0" applyFont="1"/>
    <xf numFmtId="0" fontId="17" fillId="3" borderId="4" xfId="0" applyFont="1" applyFill="1" applyBorder="1"/>
    <xf numFmtId="0" fontId="21" fillId="0" borderId="0" xfId="0" applyFont="1"/>
    <xf numFmtId="0" fontId="5"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right" vertical="top" wrapText="1"/>
    </xf>
    <xf numFmtId="44" fontId="14" fillId="3" borderId="3" xfId="1" applyFont="1" applyFill="1" applyBorder="1" applyAlignment="1">
      <alignment horizontal="left" vertical="top"/>
    </xf>
    <xf numFmtId="0" fontId="14" fillId="3" borderId="4" xfId="0" applyFont="1" applyFill="1" applyBorder="1"/>
    <xf numFmtId="0" fontId="22" fillId="3" borderId="4" xfId="0" applyFont="1" applyFill="1" applyBorder="1"/>
    <xf numFmtId="44" fontId="14" fillId="3" borderId="4" xfId="1" applyFont="1" applyFill="1" applyBorder="1"/>
    <xf numFmtId="0" fontId="13" fillId="3" borderId="4" xfId="0" applyFont="1" applyFill="1" applyBorder="1"/>
    <xf numFmtId="44" fontId="14" fillId="3" borderId="1" xfId="1" applyFont="1" applyFill="1" applyBorder="1" applyAlignment="1"/>
    <xf numFmtId="44" fontId="13" fillId="0" borderId="0" xfId="1" applyFont="1" applyFill="1" applyBorder="1"/>
    <xf numFmtId="0" fontId="13" fillId="0" borderId="0" xfId="0" applyFont="1" applyFill="1" applyBorder="1"/>
    <xf numFmtId="44" fontId="10" fillId="0" borderId="0" xfId="1" applyFont="1" applyAlignment="1">
      <alignment horizontal="center" vertical="top"/>
    </xf>
    <xf numFmtId="0" fontId="13" fillId="0" borderId="0" xfId="0" applyFont="1" applyFill="1"/>
    <xf numFmtId="44" fontId="13" fillId="0" borderId="0" xfId="1" applyFont="1" applyFill="1"/>
    <xf numFmtId="0" fontId="7" fillId="3" borderId="4" xfId="0" applyFont="1" applyFill="1" applyBorder="1" applyAlignment="1">
      <alignment horizontal="center"/>
    </xf>
    <xf numFmtId="0" fontId="6" fillId="0" borderId="0" xfId="0" applyFont="1" applyAlignment="1">
      <alignment horizontal="center"/>
    </xf>
    <xf numFmtId="0" fontId="23" fillId="0" borderId="0" xfId="0" applyFont="1" applyFill="1" applyBorder="1"/>
    <xf numFmtId="0" fontId="15" fillId="0" borderId="0" xfId="0" applyFont="1" applyFill="1"/>
    <xf numFmtId="44" fontId="12" fillId="0" borderId="0" xfId="1" applyFont="1" applyFill="1" applyBorder="1" applyAlignment="1">
      <alignment horizontal="center" vertical="top"/>
    </xf>
    <xf numFmtId="44" fontId="12" fillId="3" borderId="1" xfId="1" applyFont="1" applyFill="1" applyBorder="1" applyAlignment="1">
      <alignment horizontal="center" vertical="top"/>
    </xf>
    <xf numFmtId="49" fontId="7" fillId="0" borderId="2" xfId="0" applyNumberFormat="1" applyFont="1" applyBorder="1" applyAlignment="1" applyProtection="1">
      <alignment horizontal="left"/>
      <protection locked="0"/>
    </xf>
    <xf numFmtId="0" fontId="5" fillId="0" borderId="2" xfId="0" applyFont="1" applyBorder="1" applyProtection="1">
      <protection locked="0"/>
    </xf>
    <xf numFmtId="44" fontId="5" fillId="0" borderId="2" xfId="1" applyFont="1" applyBorder="1" applyProtection="1">
      <protection locked="0"/>
    </xf>
    <xf numFmtId="164" fontId="5" fillId="0" borderId="2" xfId="1" applyNumberFormat="1" applyFont="1" applyBorder="1" applyProtection="1">
      <protection locked="0"/>
    </xf>
    <xf numFmtId="0" fontId="5" fillId="0" borderId="2" xfId="0" applyFont="1" applyBorder="1" applyAlignment="1" applyProtection="1">
      <alignment wrapText="1"/>
      <protection locked="0"/>
    </xf>
    <xf numFmtId="0" fontId="5" fillId="0" borderId="6" xfId="0" applyFont="1" applyBorder="1" applyProtection="1">
      <protection locked="0"/>
    </xf>
    <xf numFmtId="44" fontId="5" fillId="0" borderId="6" xfId="1" applyFont="1" applyBorder="1" applyAlignment="1" applyProtection="1">
      <alignment wrapText="1"/>
      <protection locked="0"/>
    </xf>
    <xf numFmtId="44" fontId="5" fillId="0" borderId="2" xfId="1" applyFont="1" applyBorder="1" applyAlignment="1" applyProtection="1">
      <alignment wrapText="1"/>
      <protection locked="0"/>
    </xf>
    <xf numFmtId="44" fontId="13" fillId="0" borderId="6" xfId="1" applyFont="1" applyFill="1" applyBorder="1" applyProtection="1">
      <protection locked="0"/>
    </xf>
    <xf numFmtId="0" fontId="15" fillId="7" borderId="11" xfId="0" applyFont="1" applyFill="1" applyBorder="1"/>
    <xf numFmtId="0" fontId="15" fillId="7" borderId="12" xfId="0" applyFont="1" applyFill="1" applyBorder="1"/>
    <xf numFmtId="0" fontId="20" fillId="7" borderId="12" xfId="0" applyFont="1" applyFill="1" applyBorder="1"/>
    <xf numFmtId="44" fontId="15" fillId="7" borderId="12" xfId="1" applyFont="1" applyFill="1" applyBorder="1"/>
    <xf numFmtId="0" fontId="15" fillId="7" borderId="14" xfId="0" applyFont="1" applyFill="1" applyBorder="1"/>
    <xf numFmtId="0" fontId="15" fillId="7" borderId="15" xfId="0" applyFont="1" applyFill="1" applyBorder="1"/>
    <xf numFmtId="0" fontId="20" fillId="7" borderId="15" xfId="0" applyFont="1" applyFill="1" applyBorder="1"/>
    <xf numFmtId="44" fontId="15" fillId="7" borderId="15" xfId="1" applyFont="1" applyFill="1" applyBorder="1"/>
    <xf numFmtId="44" fontId="12" fillId="7" borderId="16" xfId="1" applyFont="1" applyFill="1" applyBorder="1" applyAlignment="1">
      <alignment horizontal="center" vertical="top"/>
    </xf>
    <xf numFmtId="44" fontId="7" fillId="3" borderId="5" xfId="1" applyFont="1" applyFill="1" applyBorder="1" applyAlignment="1">
      <alignment horizontal="center"/>
    </xf>
    <xf numFmtId="0" fontId="5" fillId="0" borderId="0" xfId="0" applyFont="1" applyBorder="1" applyProtection="1">
      <protection locked="0"/>
    </xf>
    <xf numFmtId="44" fontId="5" fillId="4" borderId="0" xfId="1" applyNumberFormat="1" applyFont="1" applyFill="1"/>
    <xf numFmtId="0" fontId="7" fillId="3" borderId="12" xfId="0" applyFont="1" applyFill="1" applyBorder="1" applyAlignment="1">
      <alignment horizontal="center"/>
    </xf>
    <xf numFmtId="0" fontId="25" fillId="0" borderId="0" xfId="2" applyFill="1"/>
    <xf numFmtId="164" fontId="5" fillId="4" borderId="0" xfId="1" applyNumberFormat="1" applyFont="1" applyFill="1"/>
    <xf numFmtId="0" fontId="7" fillId="0" borderId="0" xfId="0" applyFont="1" applyAlignment="1"/>
    <xf numFmtId="44" fontId="5" fillId="0" borderId="0" xfId="1" applyNumberFormat="1" applyFont="1" applyFill="1"/>
    <xf numFmtId="0" fontId="5" fillId="0" borderId="0" xfId="0" applyFont="1" applyFill="1" applyBorder="1" applyProtection="1">
      <protection locked="0"/>
    </xf>
    <xf numFmtId="0" fontId="8" fillId="0" borderId="0" xfId="0" applyFont="1" applyAlignment="1">
      <alignment vertical="top"/>
    </xf>
    <xf numFmtId="0" fontId="7" fillId="0" borderId="0" xfId="0" applyFont="1" applyAlignment="1">
      <alignment vertical="top"/>
    </xf>
    <xf numFmtId="44" fontId="7" fillId="0" borderId="17" xfId="1" applyFont="1" applyBorder="1" applyAlignment="1">
      <alignment vertical="top" wrapText="1"/>
    </xf>
    <xf numFmtId="44" fontId="7" fillId="0" borderId="10" xfId="1" applyFont="1" applyBorder="1" applyAlignment="1">
      <alignment vertical="top" wrapText="1"/>
    </xf>
    <xf numFmtId="44" fontId="7" fillId="0" borderId="12" xfId="1" applyFont="1" applyBorder="1" applyAlignment="1">
      <alignment vertical="top"/>
    </xf>
    <xf numFmtId="44" fontId="7" fillId="0" borderId="0" xfId="1" applyFont="1" applyAlignment="1">
      <alignment vertical="top"/>
    </xf>
    <xf numFmtId="0" fontId="1" fillId="10" borderId="0" xfId="5"/>
    <xf numFmtId="0" fontId="1" fillId="10" borderId="0" xfId="5" applyAlignment="1">
      <alignment horizontal="center"/>
    </xf>
    <xf numFmtId="44" fontId="1" fillId="10" borderId="0" xfId="5" applyNumberFormat="1"/>
    <xf numFmtId="164" fontId="1" fillId="10" borderId="0" xfId="5" applyNumberFormat="1"/>
    <xf numFmtId="0" fontId="1" fillId="10" borderId="2" xfId="5" applyBorder="1" applyProtection="1">
      <protection locked="0"/>
    </xf>
    <xf numFmtId="0" fontId="5" fillId="0" borderId="0" xfId="0" applyFont="1" applyFill="1" applyAlignment="1"/>
    <xf numFmtId="0" fontId="6" fillId="0" borderId="0" xfId="0" applyFont="1" applyFill="1" applyAlignment="1">
      <alignment horizontal="center"/>
    </xf>
    <xf numFmtId="0" fontId="21" fillId="0" borderId="0" xfId="0" applyFont="1" applyFill="1"/>
    <xf numFmtId="164" fontId="5" fillId="0" borderId="0" xfId="1" applyNumberFormat="1" applyFont="1" applyFill="1"/>
    <xf numFmtId="0" fontId="27" fillId="10" borderId="0" xfId="5" applyFont="1" applyAlignment="1"/>
    <xf numFmtId="0" fontId="27" fillId="10" borderId="0" xfId="5" applyFont="1"/>
    <xf numFmtId="44" fontId="5" fillId="0" borderId="15" xfId="1" applyFont="1" applyFill="1" applyBorder="1"/>
    <xf numFmtId="0" fontId="5" fillId="0" borderId="15" xfId="0" applyFont="1" applyFill="1" applyBorder="1" applyProtection="1">
      <protection locked="0"/>
    </xf>
    <xf numFmtId="44" fontId="5" fillId="4" borderId="0" xfId="1" applyFont="1" applyFill="1" applyBorder="1"/>
    <xf numFmtId="0" fontId="5" fillId="0" borderId="8" xfId="0" applyFont="1" applyFill="1" applyBorder="1" applyProtection="1">
      <protection locked="0"/>
    </xf>
    <xf numFmtId="44" fontId="5" fillId="0" borderId="0" xfId="1" applyFont="1" applyFill="1" applyBorder="1"/>
    <xf numFmtId="0" fontId="21" fillId="3" borderId="4" xfId="0" applyFont="1" applyFill="1" applyBorder="1"/>
    <xf numFmtId="0" fontId="5" fillId="0" borderId="0" xfId="0" applyFont="1" applyAlignment="1">
      <alignment horizontal="left" vertical="top"/>
    </xf>
    <xf numFmtId="0" fontId="5" fillId="0" borderId="0" xfId="0" applyFont="1" applyAlignment="1">
      <alignment vertical="top"/>
    </xf>
    <xf numFmtId="0" fontId="16" fillId="0" borderId="0" xfId="0" applyFont="1" applyAlignment="1">
      <alignment horizontal="center"/>
    </xf>
    <xf numFmtId="0" fontId="8" fillId="0" borderId="0" xfId="0" applyFont="1" applyFill="1" applyBorder="1" applyAlignment="1" applyProtection="1">
      <alignment horizontal="left" wrapText="1"/>
    </xf>
    <xf numFmtId="44" fontId="8" fillId="0" borderId="0" xfId="1" applyFont="1" applyFill="1" applyBorder="1" applyAlignment="1" applyProtection="1">
      <alignment horizontal="right"/>
    </xf>
    <xf numFmtId="0" fontId="8" fillId="0" borderId="0" xfId="0" applyFont="1" applyFill="1" applyBorder="1" applyAlignment="1" applyProtection="1">
      <alignment horizontal="right"/>
    </xf>
    <xf numFmtId="44" fontId="10" fillId="0" borderId="0" xfId="1" applyFont="1" applyFill="1" applyBorder="1" applyAlignment="1" applyProtection="1">
      <alignment horizontal="center"/>
    </xf>
    <xf numFmtId="0" fontId="8" fillId="0" borderId="0" xfId="0" applyFont="1" applyFill="1" applyAlignment="1" applyProtection="1">
      <alignment horizontal="right" wrapText="1"/>
    </xf>
    <xf numFmtId="0" fontId="7" fillId="4" borderId="3" xfId="0" applyFont="1" applyFill="1" applyBorder="1" applyAlignment="1" applyProtection="1">
      <alignment horizontal="left" wrapText="1"/>
    </xf>
    <xf numFmtId="0" fontId="7" fillId="4" borderId="4" xfId="0" applyFont="1" applyFill="1" applyBorder="1" applyAlignment="1" applyProtection="1">
      <alignment horizontal="left" wrapText="1"/>
    </xf>
    <xf numFmtId="44" fontId="7" fillId="4" borderId="4" xfId="1" applyFont="1" applyFill="1" applyBorder="1" applyProtection="1"/>
    <xf numFmtId="0" fontId="7" fillId="4" borderId="3" xfId="0" applyFont="1" applyFill="1" applyBorder="1" applyProtection="1"/>
    <xf numFmtId="0" fontId="7" fillId="4" borderId="5" xfId="0" applyFont="1" applyFill="1" applyBorder="1" applyAlignment="1" applyProtection="1">
      <alignment horizontal="right"/>
    </xf>
    <xf numFmtId="44" fontId="7" fillId="2" borderId="1" xfId="1" applyFont="1" applyFill="1" applyBorder="1" applyProtection="1"/>
    <xf numFmtId="0" fontId="7" fillId="4" borderId="4" xfId="0" applyFont="1" applyFill="1" applyBorder="1" applyProtection="1"/>
    <xf numFmtId="0" fontId="7" fillId="4" borderId="4" xfId="0" applyFont="1" applyFill="1" applyBorder="1" applyAlignment="1" applyProtection="1">
      <alignment horizontal="right"/>
    </xf>
    <xf numFmtId="0" fontId="8" fillId="0" borderId="0" xfId="0" applyFont="1" applyFill="1" applyAlignment="1" applyProtection="1">
      <alignment horizontal="right"/>
    </xf>
    <xf numFmtId="0" fontId="14" fillId="4" borderId="3" xfId="0" applyFont="1" applyFill="1" applyBorder="1" applyAlignment="1" applyProtection="1">
      <alignment horizontal="left" wrapText="1"/>
    </xf>
    <xf numFmtId="0" fontId="14" fillId="4" borderId="4" xfId="0" applyFont="1" applyFill="1" applyBorder="1" applyAlignment="1" applyProtection="1">
      <alignment horizontal="left" wrapText="1"/>
    </xf>
    <xf numFmtId="44" fontId="14" fillId="4" borderId="4" xfId="1" applyFont="1" applyFill="1" applyBorder="1" applyAlignment="1" applyProtection="1">
      <alignment horizontal="right"/>
    </xf>
    <xf numFmtId="0" fontId="14" fillId="4" borderId="4" xfId="0" applyFont="1" applyFill="1" applyBorder="1" applyAlignment="1" applyProtection="1">
      <alignment horizontal="right"/>
    </xf>
    <xf numFmtId="44" fontId="14" fillId="2" borderId="1" xfId="1" applyFont="1" applyFill="1" applyBorder="1" applyAlignment="1" applyProtection="1">
      <alignment horizontal="center"/>
    </xf>
    <xf numFmtId="0" fontId="15" fillId="8" borderId="3" xfId="0" applyFont="1" applyFill="1" applyBorder="1" applyAlignment="1" applyProtection="1">
      <alignment horizontal="left" wrapText="1"/>
    </xf>
    <xf numFmtId="0" fontId="15" fillId="8" borderId="4" xfId="0" applyFont="1" applyFill="1" applyBorder="1" applyAlignment="1" applyProtection="1">
      <alignment horizontal="left" wrapText="1"/>
    </xf>
    <xf numFmtId="44" fontId="15" fillId="8" borderId="4" xfId="1" applyFont="1" applyFill="1" applyBorder="1" applyProtection="1"/>
    <xf numFmtId="0" fontId="15" fillId="8" borderId="4" xfId="0" applyFont="1" applyFill="1" applyBorder="1" applyProtection="1"/>
    <xf numFmtId="9" fontId="15" fillId="8" borderId="1" xfId="1" applyNumberFormat="1" applyFont="1" applyFill="1" applyBorder="1" applyAlignment="1" applyProtection="1">
      <alignment horizontal="center"/>
    </xf>
    <xf numFmtId="0" fontId="15" fillId="8" borderId="5" xfId="0" applyFont="1" applyFill="1" applyBorder="1" applyProtection="1"/>
    <xf numFmtId="44" fontId="15" fillId="8" borderId="1" xfId="1" applyFont="1" applyFill="1" applyBorder="1" applyProtection="1"/>
    <xf numFmtId="0" fontId="5" fillId="0" borderId="0" xfId="0" applyFont="1" applyProtection="1"/>
    <xf numFmtId="0" fontId="13" fillId="0" borderId="0" xfId="0" applyFont="1" applyFill="1" applyBorder="1" applyAlignment="1" applyProtection="1">
      <alignment horizontal="left" wrapText="1"/>
    </xf>
    <xf numFmtId="44" fontId="13" fillId="0" borderId="0" xfId="1" applyFont="1" applyFill="1" applyBorder="1" applyAlignment="1" applyProtection="1">
      <alignment horizontal="right"/>
    </xf>
    <xf numFmtId="0" fontId="13" fillId="0" borderId="0" xfId="0" applyFont="1" applyFill="1" applyBorder="1" applyAlignment="1" applyProtection="1">
      <alignment horizontal="right"/>
    </xf>
    <xf numFmtId="44" fontId="13" fillId="0" borderId="0" xfId="1" applyFont="1" applyFill="1" applyBorder="1" applyAlignment="1" applyProtection="1">
      <alignment horizontal="center"/>
    </xf>
    <xf numFmtId="0" fontId="14" fillId="0" borderId="0" xfId="0" applyFont="1" applyFill="1" applyAlignment="1" applyProtection="1">
      <alignment horizontal="right"/>
    </xf>
    <xf numFmtId="0" fontId="15" fillId="6" borderId="3" xfId="0" applyFont="1" applyFill="1" applyBorder="1" applyAlignment="1" applyProtection="1">
      <alignment wrapText="1"/>
    </xf>
    <xf numFmtId="0" fontId="15" fillId="6" borderId="4" xfId="0" applyFont="1" applyFill="1" applyBorder="1" applyAlignment="1" applyProtection="1">
      <alignment wrapText="1"/>
    </xf>
    <xf numFmtId="44" fontId="15" fillId="6" borderId="4" xfId="1" applyFont="1" applyFill="1" applyBorder="1" applyProtection="1"/>
    <xf numFmtId="0" fontId="15" fillId="6" borderId="4" xfId="0" applyFont="1" applyFill="1" applyBorder="1" applyProtection="1"/>
    <xf numFmtId="0" fontId="15" fillId="6" borderId="4" xfId="0" applyFont="1" applyFill="1" applyBorder="1" applyAlignment="1" applyProtection="1">
      <alignment horizontal="right"/>
    </xf>
    <xf numFmtId="44" fontId="15" fillId="6" borderId="1" xfId="1" applyFont="1" applyFill="1" applyBorder="1" applyAlignment="1" applyProtection="1">
      <alignment horizontal="right"/>
    </xf>
    <xf numFmtId="0" fontId="7" fillId="0" borderId="0" xfId="0" applyFont="1" applyProtection="1"/>
    <xf numFmtId="44" fontId="15" fillId="7" borderId="1" xfId="1" applyFont="1" applyFill="1" applyBorder="1" applyProtection="1"/>
    <xf numFmtId="0" fontId="13" fillId="0" borderId="0" xfId="0" applyFont="1" applyFill="1" applyAlignment="1" applyProtection="1">
      <alignment horizontal="right"/>
    </xf>
    <xf numFmtId="0" fontId="15" fillId="0" borderId="0" xfId="0" applyFont="1" applyFill="1" applyBorder="1" applyAlignment="1" applyProtection="1">
      <alignment horizontal="left" wrapText="1"/>
    </xf>
    <xf numFmtId="44" fontId="15" fillId="0" borderId="0" xfId="1" applyFont="1" applyFill="1" applyBorder="1" applyProtection="1"/>
    <xf numFmtId="0" fontId="15" fillId="0" borderId="0" xfId="0" applyFont="1" applyFill="1" applyBorder="1" applyProtection="1"/>
    <xf numFmtId="9" fontId="15" fillId="0" borderId="0" xfId="1" applyNumberFormat="1" applyFont="1" applyFill="1" applyBorder="1" applyAlignment="1" applyProtection="1">
      <alignment horizontal="center"/>
    </xf>
    <xf numFmtId="0" fontId="14" fillId="0" borderId="0" xfId="0" applyFont="1" applyProtection="1"/>
    <xf numFmtId="0" fontId="13" fillId="3" borderId="11" xfId="0" applyFont="1" applyFill="1" applyBorder="1" applyAlignment="1" applyProtection="1">
      <alignment horizontal="left" wrapText="1"/>
    </xf>
    <xf numFmtId="0" fontId="13" fillId="3" borderId="12" xfId="0" applyFont="1" applyFill="1" applyBorder="1" applyAlignment="1" applyProtection="1">
      <alignment horizontal="left" wrapText="1"/>
    </xf>
    <xf numFmtId="164" fontId="13" fillId="3" borderId="12" xfId="1" applyNumberFormat="1" applyFont="1" applyFill="1" applyBorder="1" applyAlignment="1" applyProtection="1">
      <alignment horizontal="center"/>
    </xf>
    <xf numFmtId="0" fontId="13" fillId="3" borderId="12" xfId="0" applyFont="1" applyFill="1" applyBorder="1" applyProtection="1"/>
    <xf numFmtId="44" fontId="13" fillId="3" borderId="12" xfId="1" applyFont="1" applyFill="1" applyBorder="1" applyProtection="1"/>
    <xf numFmtId="0" fontId="13" fillId="3" borderId="13" xfId="0" applyFont="1" applyFill="1" applyBorder="1" applyProtection="1"/>
    <xf numFmtId="0" fontId="5" fillId="3" borderId="14" xfId="0" applyFont="1" applyFill="1" applyBorder="1" applyAlignment="1" applyProtection="1">
      <alignment wrapText="1"/>
    </xf>
    <xf numFmtId="0" fontId="5" fillId="3" borderId="15" xfId="0" applyFont="1" applyFill="1" applyBorder="1" applyAlignment="1" applyProtection="1">
      <alignment wrapText="1"/>
    </xf>
    <xf numFmtId="44" fontId="5" fillId="3" borderId="15" xfId="1" applyFont="1" applyFill="1" applyBorder="1" applyProtection="1"/>
    <xf numFmtId="0" fontId="5" fillId="3" borderId="15" xfId="0" applyFont="1" applyFill="1" applyBorder="1" applyProtection="1"/>
    <xf numFmtId="0" fontId="7" fillId="0" borderId="0" xfId="0" applyFont="1" applyFill="1" applyProtection="1"/>
    <xf numFmtId="0" fontId="5" fillId="0" borderId="0" xfId="0" applyFont="1" applyAlignment="1" applyProtection="1">
      <alignment wrapText="1"/>
    </xf>
    <xf numFmtId="44" fontId="5" fillId="0" borderId="0" xfId="1" applyFont="1" applyProtection="1"/>
    <xf numFmtId="44" fontId="10" fillId="0" borderId="0" xfId="1" applyFont="1" applyFill="1" applyBorder="1" applyAlignment="1" applyProtection="1">
      <alignment horizontal="left"/>
    </xf>
    <xf numFmtId="0" fontId="13" fillId="0" borderId="0" xfId="0" applyFont="1" applyProtection="1"/>
    <xf numFmtId="0" fontId="8" fillId="0" borderId="0" xfId="0" applyFont="1" applyAlignment="1" applyProtection="1"/>
    <xf numFmtId="44" fontId="5" fillId="0" borderId="0" xfId="1" applyFont="1" applyAlignment="1" applyProtection="1"/>
    <xf numFmtId="0" fontId="5" fillId="0" borderId="0" xfId="0" applyFont="1" applyAlignment="1" applyProtection="1"/>
    <xf numFmtId="44" fontId="5" fillId="4" borderId="0" xfId="1" applyFont="1" applyFill="1" applyProtection="1"/>
    <xf numFmtId="44" fontId="5" fillId="4" borderId="0" xfId="1" applyFont="1" applyFill="1" applyAlignment="1" applyProtection="1">
      <alignment wrapText="1"/>
    </xf>
    <xf numFmtId="0" fontId="5" fillId="0" borderId="0" xfId="0" applyFont="1" applyAlignment="1" applyProtection="1">
      <alignment horizontal="left" vertical="top" wrapText="1"/>
    </xf>
    <xf numFmtId="0" fontId="18" fillId="0" borderId="0" xfId="0" applyFont="1" applyAlignment="1" applyProtection="1">
      <alignment horizontal="left" vertical="top" wrapText="1"/>
    </xf>
    <xf numFmtId="44" fontId="5" fillId="4" borderId="0" xfId="1" applyFont="1" applyFill="1" applyBorder="1" applyAlignment="1" applyProtection="1">
      <alignment horizontal="right"/>
    </xf>
    <xf numFmtId="0" fontId="8" fillId="5" borderId="3" xfId="0" applyFont="1" applyFill="1" applyBorder="1" applyAlignment="1" applyProtection="1">
      <alignment horizontal="left" wrapText="1"/>
    </xf>
    <xf numFmtId="44" fontId="8" fillId="5" borderId="3" xfId="1" applyFont="1" applyFill="1" applyBorder="1" applyAlignment="1" applyProtection="1">
      <alignment horizontal="right"/>
    </xf>
    <xf numFmtId="44" fontId="8" fillId="5" borderId="5" xfId="1" applyFont="1" applyFill="1" applyBorder="1" applyAlignment="1" applyProtection="1">
      <alignment horizontal="right"/>
    </xf>
    <xf numFmtId="0" fontId="8" fillId="2" borderId="1" xfId="0" applyFont="1" applyFill="1" applyBorder="1" applyAlignment="1" applyProtection="1">
      <alignment horizontal="right"/>
    </xf>
    <xf numFmtId="44" fontId="8" fillId="5" borderId="4" xfId="1" applyFont="1" applyFill="1" applyBorder="1" applyAlignment="1" applyProtection="1">
      <alignment horizontal="right"/>
    </xf>
    <xf numFmtId="0" fontId="7" fillId="0" borderId="0" xfId="0" applyFont="1" applyAlignment="1" applyProtection="1">
      <alignment wrapText="1"/>
    </xf>
    <xf numFmtId="44" fontId="7" fillId="0" borderId="0" xfId="1" applyFont="1" applyAlignment="1" applyProtection="1">
      <alignment horizontal="center"/>
    </xf>
    <xf numFmtId="0" fontId="7" fillId="0" borderId="0" xfId="0" applyFont="1" applyAlignment="1" applyProtection="1">
      <alignment horizontal="center"/>
    </xf>
    <xf numFmtId="0" fontId="8" fillId="0" borderId="0" xfId="0" applyFont="1" applyAlignment="1" applyProtection="1">
      <alignment horizontal="right"/>
    </xf>
    <xf numFmtId="0" fontId="4" fillId="0" borderId="0" xfId="0" applyFont="1" applyAlignment="1" applyProtection="1">
      <alignment horizontal="left" vertical="top" wrapText="1"/>
    </xf>
    <xf numFmtId="9" fontId="26" fillId="8" borderId="18" xfId="4" applyNumberFormat="1" applyFill="1" applyProtection="1"/>
    <xf numFmtId="0" fontId="6" fillId="4" borderId="14" xfId="0" applyFont="1" applyFill="1" applyBorder="1" applyAlignment="1" applyProtection="1">
      <alignment wrapText="1"/>
    </xf>
    <xf numFmtId="9" fontId="5" fillId="4" borderId="21" xfId="3" applyFont="1" applyFill="1" applyBorder="1" applyAlignment="1" applyProtection="1">
      <alignment wrapText="1"/>
    </xf>
    <xf numFmtId="0" fontId="18" fillId="8" borderId="0" xfId="0" applyFont="1" applyFill="1" applyAlignment="1" applyProtection="1">
      <alignment wrapText="1"/>
    </xf>
    <xf numFmtId="44" fontId="5" fillId="0" borderId="0" xfId="1" applyFont="1" applyFill="1" applyProtection="1"/>
    <xf numFmtId="0" fontId="5" fillId="0" borderId="0" xfId="0" applyFont="1" applyFill="1" applyProtection="1"/>
    <xf numFmtId="0" fontId="5" fillId="0" borderId="0" xfId="0" applyFont="1" applyFill="1" applyBorder="1" applyProtection="1"/>
    <xf numFmtId="0" fontId="7" fillId="4" borderId="11" xfId="0" applyFont="1" applyFill="1" applyBorder="1" applyAlignment="1" applyProtection="1">
      <alignment wrapText="1"/>
    </xf>
    <xf numFmtId="0" fontId="7" fillId="4" borderId="13" xfId="0" applyFont="1" applyFill="1" applyBorder="1" applyAlignment="1" applyProtection="1">
      <alignment wrapText="1"/>
    </xf>
    <xf numFmtId="0" fontId="6" fillId="4" borderId="19" xfId="0" applyFont="1" applyFill="1" applyBorder="1" applyAlignment="1" applyProtection="1">
      <alignment wrapText="1"/>
    </xf>
    <xf numFmtId="9" fontId="5" fillId="4" borderId="20" xfId="3" applyFont="1" applyFill="1" applyBorder="1" applyAlignment="1" applyProtection="1">
      <alignment wrapText="1"/>
    </xf>
    <xf numFmtId="0" fontId="18" fillId="0" borderId="0" xfId="0" applyFont="1" applyAlignment="1" applyProtection="1">
      <alignment wrapText="1"/>
    </xf>
    <xf numFmtId="0" fontId="5" fillId="0" borderId="0" xfId="0" applyFont="1" applyFill="1" applyAlignment="1" applyProtection="1">
      <alignment wrapText="1"/>
    </xf>
    <xf numFmtId="0" fontId="18" fillId="0" borderId="0" xfId="0" applyFont="1" applyFill="1" applyAlignment="1" applyProtection="1">
      <alignment wrapText="1"/>
    </xf>
    <xf numFmtId="0" fontId="9" fillId="0" borderId="0" xfId="0" applyFont="1" applyProtection="1"/>
    <xf numFmtId="0" fontId="4" fillId="0" borderId="0" xfId="0" applyFont="1" applyAlignment="1" applyProtection="1">
      <alignment wrapText="1"/>
    </xf>
    <xf numFmtId="0" fontId="19" fillId="0" borderId="0" xfId="0" applyFont="1" applyAlignment="1" applyProtection="1">
      <alignment wrapText="1"/>
    </xf>
    <xf numFmtId="44" fontId="8" fillId="4" borderId="0" xfId="1" applyFont="1" applyFill="1" applyAlignment="1" applyProtection="1">
      <alignment horizontal="center"/>
    </xf>
    <xf numFmtId="44" fontId="6" fillId="0" borderId="0" xfId="1" applyFont="1" applyAlignment="1" applyProtection="1">
      <alignment horizontal="center"/>
    </xf>
    <xf numFmtId="0" fontId="5" fillId="0" borderId="0" xfId="0" applyFont="1" applyBorder="1" applyProtection="1"/>
    <xf numFmtId="44" fontId="5" fillId="0" borderId="0" xfId="1" applyFont="1" applyBorder="1" applyProtection="1"/>
    <xf numFmtId="0" fontId="17" fillId="0" borderId="0" xfId="0" applyFont="1" applyAlignment="1" applyProtection="1">
      <alignment wrapText="1"/>
    </xf>
    <xf numFmtId="49" fontId="7" fillId="0" borderId="0" xfId="0" applyNumberFormat="1" applyFont="1" applyAlignment="1" applyProtection="1">
      <alignment horizontal="left"/>
    </xf>
    <xf numFmtId="0" fontId="7" fillId="0" borderId="0" xfId="0" applyFont="1" applyAlignment="1" applyProtection="1">
      <alignment horizontal="right" wrapText="1"/>
    </xf>
    <xf numFmtId="0" fontId="11" fillId="0" borderId="0" xfId="0" applyFont="1" applyProtection="1"/>
    <xf numFmtId="0" fontId="6" fillId="0" borderId="0" xfId="0" applyFont="1" applyAlignment="1" applyProtection="1">
      <alignment horizontal="right" wrapText="1"/>
    </xf>
    <xf numFmtId="0" fontId="6" fillId="0" borderId="0" xfId="0" applyFont="1" applyProtection="1"/>
    <xf numFmtId="49" fontId="6" fillId="0" borderId="0" xfId="0" applyNumberFormat="1" applyFont="1" applyAlignment="1" applyProtection="1">
      <alignment horizontal="left"/>
    </xf>
    <xf numFmtId="0" fontId="7" fillId="0" borderId="0" xfId="0" applyFont="1" applyAlignment="1" applyProtection="1">
      <alignment horizontal="center"/>
    </xf>
    <xf numFmtId="44" fontId="24" fillId="7" borderId="3" xfId="1" applyFont="1" applyFill="1" applyBorder="1" applyAlignment="1" applyProtection="1">
      <alignment horizontal="center"/>
    </xf>
    <xf numFmtId="44" fontId="24" fillId="7" borderId="4" xfId="1" applyFont="1" applyFill="1" applyBorder="1" applyAlignment="1" applyProtection="1">
      <alignment horizontal="center"/>
    </xf>
    <xf numFmtId="44" fontId="24" fillId="7" borderId="5" xfId="1" applyFont="1" applyFill="1" applyBorder="1" applyAlignment="1" applyProtection="1">
      <alignment horizontal="center"/>
    </xf>
    <xf numFmtId="0" fontId="7" fillId="4" borderId="3" xfId="0" applyFont="1" applyFill="1" applyBorder="1" applyAlignment="1" applyProtection="1">
      <alignment horizontal="left"/>
    </xf>
    <xf numFmtId="0" fontId="7" fillId="4" borderId="4" xfId="0" applyFont="1" applyFill="1" applyBorder="1" applyAlignment="1" applyProtection="1">
      <alignment horizontal="left"/>
    </xf>
    <xf numFmtId="0" fontId="7" fillId="4" borderId="5" xfId="0" applyFont="1" applyFill="1" applyBorder="1" applyAlignment="1" applyProtection="1">
      <alignment horizontal="left"/>
    </xf>
    <xf numFmtId="0" fontId="3" fillId="0" borderId="0" xfId="0" applyFont="1" applyAlignment="1" applyProtection="1">
      <alignment horizontal="center"/>
    </xf>
    <xf numFmtId="49" fontId="6" fillId="0" borderId="0" xfId="0" applyNumberFormat="1" applyFont="1" applyAlignment="1" applyProtection="1">
      <alignment horizontal="left"/>
    </xf>
    <xf numFmtId="49" fontId="7" fillId="0" borderId="7" xfId="0" applyNumberFormat="1" applyFont="1" applyBorder="1" applyAlignment="1" applyProtection="1">
      <alignment horizontal="center"/>
      <protection locked="0"/>
    </xf>
    <xf numFmtId="49" fontId="7" fillId="0" borderId="8" xfId="0" applyNumberFormat="1" applyFont="1" applyBorder="1" applyAlignment="1" applyProtection="1">
      <alignment horizontal="center"/>
      <protection locked="0"/>
    </xf>
    <xf numFmtId="49" fontId="7" fillId="0" borderId="9" xfId="0" applyNumberFormat="1" applyFont="1" applyBorder="1" applyAlignment="1" applyProtection="1">
      <alignment horizontal="center"/>
      <protection locked="0"/>
    </xf>
    <xf numFmtId="0" fontId="15" fillId="7" borderId="3" xfId="0" applyFont="1" applyFill="1" applyBorder="1" applyAlignment="1" applyProtection="1">
      <alignment horizontal="left" wrapText="1"/>
    </xf>
    <xf numFmtId="0" fontId="15" fillId="7" borderId="4" xfId="0" applyFont="1" applyFill="1" applyBorder="1" applyAlignment="1" applyProtection="1">
      <alignment horizontal="left" wrapText="1"/>
    </xf>
    <xf numFmtId="0" fontId="15" fillId="7" borderId="5" xfId="0" applyFont="1" applyFill="1" applyBorder="1" applyAlignment="1" applyProtection="1">
      <alignment horizontal="left" wrapText="1"/>
    </xf>
    <xf numFmtId="44" fontId="26" fillId="8" borderId="18" xfId="4" applyNumberFormat="1" applyFill="1" applyAlignment="1" applyProtection="1">
      <alignment horizontal="center"/>
      <protection locked="0"/>
    </xf>
    <xf numFmtId="44" fontId="7" fillId="0" borderId="0" xfId="1" applyFont="1" applyAlignment="1">
      <alignment horizontal="left" vertical="top"/>
    </xf>
    <xf numFmtId="44" fontId="7" fillId="0" borderId="10" xfId="1" applyFont="1" applyBorder="1" applyAlignment="1">
      <alignment horizontal="left" vertical="top"/>
    </xf>
    <xf numFmtId="44" fontId="15" fillId="7" borderId="3" xfId="1" applyFont="1" applyFill="1" applyBorder="1" applyAlignment="1">
      <alignment horizontal="center"/>
    </xf>
    <xf numFmtId="44" fontId="15" fillId="7" borderId="5" xfId="1" applyFont="1" applyFill="1" applyBorder="1" applyAlignment="1">
      <alignment horizontal="center"/>
    </xf>
    <xf numFmtId="0" fontId="3" fillId="0" borderId="0" xfId="0" applyFont="1" applyAlignment="1">
      <alignment horizontal="center"/>
    </xf>
    <xf numFmtId="0" fontId="5" fillId="0" borderId="0" xfId="0" applyFont="1" applyAlignment="1">
      <alignment horizontal="left" vertical="top" wrapText="1"/>
    </xf>
  </cellXfs>
  <cellStyles count="6">
    <cellStyle name="20% - Accent6" xfId="5" builtinId="50"/>
    <cellStyle name="Controlecel" xfId="4" builtinId="23"/>
    <cellStyle name="Hyperlink" xfId="2" builtinId="8"/>
    <cellStyle name="Procent" xfId="3"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Koen Staals" id="{91A39828-38F1-4482-A37A-07F1ED44EB3A}" userId="S::K.Staals@someren.nl::860feb9b-24b0-4add-9c76-c1c5120ace7d"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00" dT="2022-08-02T10:48:22.78" personId="{91A39828-38F1-4482-A37A-07F1ED44EB3A}" id="{08DBF309-32E3-4868-909E-5641641F4175}">
    <text>Aanplant generaliseren, aanplantkosten baseren op een beplantingsplan en offerte. Beheer wel uitsplitsen, hier wordt ook het meeste mee gefraudeerd waarschijnlijk. Ruimte voor maatwerk laten.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6"/>
  <sheetViews>
    <sheetView tabSelected="1" topLeftCell="A12" zoomScale="75" zoomScaleNormal="75" workbookViewId="0">
      <selection activeCell="C50" sqref="C50:G50"/>
    </sheetView>
  </sheetViews>
  <sheetFormatPr defaultColWidth="9.109375" defaultRowHeight="15.6" x14ac:dyDescent="0.3"/>
  <cols>
    <col min="1" max="1" width="72.88671875" style="168" customWidth="1"/>
    <col min="2" max="2" width="3.33203125" style="168" customWidth="1"/>
    <col min="3" max="3" width="15" style="169" customWidth="1"/>
    <col min="4" max="4" width="2.88671875" style="137" customWidth="1"/>
    <col min="5" max="5" width="15.33203125" style="137" customWidth="1"/>
    <col min="6" max="6" width="16.6640625" style="169" customWidth="1"/>
    <col min="7" max="7" width="2.5546875" style="137" customWidth="1"/>
    <col min="8" max="8" width="15.33203125" style="137" customWidth="1"/>
    <col min="9" max="9" width="17.44140625" style="169" customWidth="1"/>
    <col min="10" max="12" width="9.109375" style="137"/>
    <col min="13" max="13" width="47.6640625" style="137" bestFit="1" customWidth="1"/>
    <col min="14" max="14" width="28.88671875" style="137" customWidth="1"/>
    <col min="15" max="16384" width="9.109375" style="137"/>
  </cols>
  <sheetData>
    <row r="1" spans="1:9" s="214" customFormat="1" ht="21" x14ac:dyDescent="0.4">
      <c r="A1" s="225" t="s">
        <v>16</v>
      </c>
      <c r="B1" s="225"/>
      <c r="C1" s="225"/>
      <c r="D1" s="225"/>
      <c r="E1" s="225"/>
      <c r="F1" s="225"/>
      <c r="G1" s="225"/>
      <c r="H1" s="225"/>
      <c r="I1" s="225"/>
    </row>
    <row r="2" spans="1:9" s="216" customFormat="1" x14ac:dyDescent="0.3">
      <c r="A2" s="215" t="s">
        <v>37</v>
      </c>
      <c r="B2" s="215"/>
      <c r="C2" s="226" t="s">
        <v>189</v>
      </c>
      <c r="D2" s="226"/>
      <c r="E2" s="226"/>
      <c r="F2" s="226"/>
      <c r="G2" s="226"/>
      <c r="H2" s="226"/>
      <c r="I2" s="226"/>
    </row>
    <row r="3" spans="1:9" s="216" customFormat="1" x14ac:dyDescent="0.3">
      <c r="A3" s="215"/>
      <c r="B3" s="215"/>
      <c r="C3" s="217"/>
      <c r="D3" s="217"/>
      <c r="E3" s="217"/>
      <c r="F3" s="217"/>
      <c r="G3" s="217"/>
      <c r="H3" s="217"/>
      <c r="I3" s="217"/>
    </row>
    <row r="4" spans="1:9" s="149" customFormat="1" x14ac:dyDescent="0.3">
      <c r="A4" s="213" t="s">
        <v>59</v>
      </c>
      <c r="B4" s="213"/>
      <c r="C4" s="227"/>
      <c r="D4" s="228"/>
      <c r="E4" s="228"/>
      <c r="F4" s="228"/>
      <c r="G4" s="228"/>
      <c r="H4" s="228"/>
      <c r="I4" s="229"/>
    </row>
    <row r="5" spans="1:9" s="149" customFormat="1" x14ac:dyDescent="0.3">
      <c r="A5" s="213" t="s">
        <v>60</v>
      </c>
      <c r="B5" s="213"/>
      <c r="C5" s="58"/>
      <c r="D5" s="212" t="s">
        <v>61</v>
      </c>
      <c r="E5" s="212"/>
      <c r="F5" s="212"/>
      <c r="G5" s="212"/>
      <c r="H5" s="212"/>
      <c r="I5" s="212"/>
    </row>
    <row r="7" spans="1:9" s="149" customFormat="1" ht="17.399999999999999" x14ac:dyDescent="0.3">
      <c r="A7" s="185" t="s">
        <v>38</v>
      </c>
      <c r="B7" s="211" t="s">
        <v>111</v>
      </c>
      <c r="C7" s="186" t="s">
        <v>15</v>
      </c>
      <c r="D7" s="187"/>
      <c r="E7" s="218" t="s">
        <v>10</v>
      </c>
      <c r="F7" s="218"/>
      <c r="G7" s="187"/>
      <c r="H7" s="218" t="s">
        <v>12</v>
      </c>
      <c r="I7" s="218"/>
    </row>
    <row r="8" spans="1:9" s="149" customFormat="1" x14ac:dyDescent="0.3">
      <c r="A8" s="185"/>
      <c r="B8" s="185"/>
      <c r="C8" s="186" t="s">
        <v>8</v>
      </c>
      <c r="D8" s="187"/>
      <c r="E8" s="187" t="s">
        <v>9</v>
      </c>
      <c r="F8" s="186" t="s">
        <v>11</v>
      </c>
      <c r="G8" s="187"/>
      <c r="H8" s="187" t="s">
        <v>13</v>
      </c>
      <c r="I8" s="186" t="s">
        <v>14</v>
      </c>
    </row>
    <row r="9" spans="1:9" s="149" customFormat="1" x14ac:dyDescent="0.3">
      <c r="A9" s="205" t="s">
        <v>68</v>
      </c>
      <c r="B9" s="205"/>
      <c r="C9" s="186"/>
      <c r="D9" s="187"/>
      <c r="E9" s="187"/>
      <c r="F9" s="186"/>
      <c r="G9" s="187"/>
      <c r="H9" s="187"/>
      <c r="I9" s="186"/>
    </row>
    <row r="10" spans="1:9" ht="17.399999999999999" x14ac:dyDescent="0.3">
      <c r="A10" s="168" t="s">
        <v>0</v>
      </c>
      <c r="B10" s="201"/>
      <c r="C10" s="175">
        <v>20</v>
      </c>
      <c r="E10" s="59"/>
      <c r="F10" s="175">
        <f>C10*E10</f>
        <v>0</v>
      </c>
      <c r="H10" s="59"/>
      <c r="I10" s="175">
        <f>H10*C10</f>
        <v>0</v>
      </c>
    </row>
    <row r="11" spans="1:9" ht="17.399999999999999" x14ac:dyDescent="0.3">
      <c r="A11" s="168" t="s">
        <v>71</v>
      </c>
      <c r="B11" s="201" t="s">
        <v>92</v>
      </c>
      <c r="C11" s="175">
        <v>75</v>
      </c>
      <c r="E11" s="59"/>
      <c r="F11" s="175">
        <f t="shared" ref="F11:F45" si="0">C11*E11</f>
        <v>0</v>
      </c>
      <c r="H11" s="59"/>
      <c r="I11" s="175">
        <f t="shared" ref="I11:I45" si="1">H11*C11</f>
        <v>0</v>
      </c>
    </row>
    <row r="12" spans="1:9" ht="17.399999999999999" x14ac:dyDescent="0.3">
      <c r="A12" s="168" t="s">
        <v>70</v>
      </c>
      <c r="B12" s="201"/>
      <c r="C12" s="175">
        <v>8.5</v>
      </c>
      <c r="E12" s="59"/>
      <c r="F12" s="175">
        <f t="shared" si="0"/>
        <v>0</v>
      </c>
      <c r="H12" s="59"/>
      <c r="I12" s="175">
        <f t="shared" si="1"/>
        <v>0</v>
      </c>
    </row>
    <row r="13" spans="1:9" ht="17.399999999999999" x14ac:dyDescent="0.3">
      <c r="A13" s="168" t="s">
        <v>17</v>
      </c>
      <c r="B13" s="201"/>
      <c r="C13" s="175">
        <v>12</v>
      </c>
      <c r="E13" s="59"/>
      <c r="F13" s="175">
        <f t="shared" si="0"/>
        <v>0</v>
      </c>
      <c r="H13" s="59"/>
      <c r="I13" s="175">
        <f t="shared" si="1"/>
        <v>0</v>
      </c>
    </row>
    <row r="14" spans="1:9" ht="17.399999999999999" x14ac:dyDescent="0.3">
      <c r="A14" s="168" t="s">
        <v>69</v>
      </c>
      <c r="B14" s="201"/>
      <c r="C14" s="207" t="s">
        <v>56</v>
      </c>
      <c r="E14" s="59"/>
      <c r="F14" s="60"/>
      <c r="H14" s="59"/>
      <c r="I14" s="60"/>
    </row>
    <row r="15" spans="1:9" ht="17.399999999999999" x14ac:dyDescent="0.3">
      <c r="B15" s="201"/>
      <c r="C15" s="208"/>
      <c r="E15" s="209"/>
      <c r="F15" s="210"/>
      <c r="H15" s="209"/>
      <c r="I15" s="210"/>
    </row>
    <row r="16" spans="1:9" ht="17.399999999999999" x14ac:dyDescent="0.3">
      <c r="A16" s="205" t="s">
        <v>67</v>
      </c>
      <c r="B16" s="206"/>
    </row>
    <row r="17" spans="1:9" ht="17.399999999999999" x14ac:dyDescent="0.3">
      <c r="A17" s="168" t="s">
        <v>39</v>
      </c>
      <c r="B17" s="201"/>
      <c r="C17" s="175">
        <v>75</v>
      </c>
      <c r="E17" s="59"/>
      <c r="F17" s="175">
        <f t="shared" si="0"/>
        <v>0</v>
      </c>
      <c r="H17" s="59"/>
      <c r="I17" s="175">
        <f t="shared" si="1"/>
        <v>0</v>
      </c>
    </row>
    <row r="18" spans="1:9" ht="17.399999999999999" x14ac:dyDescent="0.3">
      <c r="A18" s="168" t="s">
        <v>40</v>
      </c>
      <c r="B18" s="201"/>
      <c r="C18" s="175">
        <v>90</v>
      </c>
      <c r="E18" s="59"/>
      <c r="F18" s="175">
        <f t="shared" si="0"/>
        <v>0</v>
      </c>
      <c r="H18" s="59"/>
      <c r="I18" s="175">
        <f t="shared" si="1"/>
        <v>0</v>
      </c>
    </row>
    <row r="19" spans="1:9" ht="17.399999999999999" x14ac:dyDescent="0.3">
      <c r="A19" s="168" t="s">
        <v>41</v>
      </c>
      <c r="B19" s="201"/>
      <c r="C19" s="175">
        <v>110</v>
      </c>
      <c r="E19" s="59"/>
      <c r="F19" s="175">
        <f t="shared" si="0"/>
        <v>0</v>
      </c>
      <c r="H19" s="59"/>
      <c r="I19" s="175">
        <f t="shared" si="1"/>
        <v>0</v>
      </c>
    </row>
    <row r="20" spans="1:9" ht="17.399999999999999" x14ac:dyDescent="0.3">
      <c r="A20" s="168" t="s">
        <v>42</v>
      </c>
      <c r="B20" s="201"/>
      <c r="C20" s="175">
        <v>125</v>
      </c>
      <c r="E20" s="59"/>
      <c r="F20" s="175">
        <f t="shared" si="0"/>
        <v>0</v>
      </c>
      <c r="H20" s="59"/>
      <c r="I20" s="175">
        <f t="shared" si="1"/>
        <v>0</v>
      </c>
    </row>
    <row r="21" spans="1:9" ht="17.399999999999999" x14ac:dyDescent="0.3">
      <c r="A21" s="168" t="s">
        <v>43</v>
      </c>
      <c r="B21" s="201"/>
      <c r="C21" s="175">
        <v>90</v>
      </c>
      <c r="E21" s="59"/>
      <c r="F21" s="175">
        <f t="shared" si="0"/>
        <v>0</v>
      </c>
      <c r="H21" s="59"/>
      <c r="I21" s="175">
        <f t="shared" si="1"/>
        <v>0</v>
      </c>
    </row>
    <row r="22" spans="1:9" ht="17.399999999999999" x14ac:dyDescent="0.3">
      <c r="A22" s="168" t="s">
        <v>45</v>
      </c>
      <c r="B22" s="201" t="s">
        <v>92</v>
      </c>
      <c r="C22" s="175">
        <v>75</v>
      </c>
      <c r="E22" s="59"/>
      <c r="F22" s="175">
        <f t="shared" si="0"/>
        <v>0</v>
      </c>
      <c r="H22" s="59"/>
      <c r="I22" s="175">
        <f t="shared" si="1"/>
        <v>0</v>
      </c>
    </row>
    <row r="23" spans="1:9" ht="17.399999999999999" x14ac:dyDescent="0.3">
      <c r="A23" s="168" t="s">
        <v>46</v>
      </c>
      <c r="B23" s="201"/>
      <c r="C23" s="175">
        <v>125</v>
      </c>
      <c r="E23" s="59"/>
      <c r="F23" s="175">
        <f t="shared" si="0"/>
        <v>0</v>
      </c>
      <c r="H23" s="59"/>
      <c r="I23" s="175">
        <f t="shared" si="1"/>
        <v>0</v>
      </c>
    </row>
    <row r="24" spans="1:9" ht="17.399999999999999" x14ac:dyDescent="0.3">
      <c r="A24" s="168" t="s">
        <v>47</v>
      </c>
      <c r="B24" s="201"/>
      <c r="C24" s="175">
        <v>40</v>
      </c>
      <c r="E24" s="59"/>
      <c r="F24" s="175">
        <f t="shared" si="0"/>
        <v>0</v>
      </c>
      <c r="H24" s="59"/>
      <c r="I24" s="175">
        <f t="shared" si="1"/>
        <v>0</v>
      </c>
    </row>
    <row r="25" spans="1:9" ht="17.399999999999999" x14ac:dyDescent="0.3">
      <c r="A25" s="168" t="s">
        <v>48</v>
      </c>
      <c r="B25" s="201"/>
      <c r="C25" s="175">
        <v>75</v>
      </c>
      <c r="E25" s="59"/>
      <c r="F25" s="175">
        <f t="shared" si="0"/>
        <v>0</v>
      </c>
      <c r="H25" s="59"/>
      <c r="I25" s="175">
        <f t="shared" si="1"/>
        <v>0</v>
      </c>
    </row>
    <row r="26" spans="1:9" ht="17.399999999999999" x14ac:dyDescent="0.3">
      <c r="A26" s="168" t="s">
        <v>49</v>
      </c>
      <c r="B26" s="201"/>
      <c r="C26" s="175">
        <v>40</v>
      </c>
      <c r="E26" s="59"/>
      <c r="F26" s="175">
        <f t="shared" si="0"/>
        <v>0</v>
      </c>
      <c r="H26" s="59"/>
      <c r="I26" s="175">
        <f t="shared" si="1"/>
        <v>0</v>
      </c>
    </row>
    <row r="27" spans="1:9" ht="17.399999999999999" x14ac:dyDescent="0.3">
      <c r="A27" s="168" t="s">
        <v>50</v>
      </c>
      <c r="B27" s="201"/>
      <c r="C27" s="175">
        <v>40</v>
      </c>
      <c r="E27" s="59"/>
      <c r="F27" s="175">
        <f t="shared" si="0"/>
        <v>0</v>
      </c>
      <c r="H27" s="59"/>
      <c r="I27" s="175">
        <f t="shared" si="1"/>
        <v>0</v>
      </c>
    </row>
    <row r="28" spans="1:9" ht="17.399999999999999" x14ac:dyDescent="0.3">
      <c r="A28" s="168" t="s">
        <v>51</v>
      </c>
      <c r="B28" s="201"/>
      <c r="C28" s="175">
        <v>15</v>
      </c>
      <c r="E28" s="59"/>
      <c r="F28" s="175">
        <f t="shared" si="0"/>
        <v>0</v>
      </c>
      <c r="H28" s="59"/>
      <c r="I28" s="175">
        <f t="shared" si="1"/>
        <v>0</v>
      </c>
    </row>
    <row r="29" spans="1:9" ht="17.399999999999999" x14ac:dyDescent="0.3">
      <c r="A29" s="168" t="s">
        <v>52</v>
      </c>
      <c r="B29" s="201"/>
      <c r="C29" s="175">
        <v>75</v>
      </c>
      <c r="E29" s="59"/>
      <c r="F29" s="175">
        <f t="shared" si="0"/>
        <v>0</v>
      </c>
      <c r="H29" s="59"/>
      <c r="I29" s="175">
        <f t="shared" si="1"/>
        <v>0</v>
      </c>
    </row>
    <row r="30" spans="1:9" ht="17.399999999999999" x14ac:dyDescent="0.3">
      <c r="A30" s="168" t="s">
        <v>53</v>
      </c>
      <c r="B30" s="201"/>
      <c r="C30" s="175">
        <v>90</v>
      </c>
      <c r="E30" s="59"/>
      <c r="F30" s="175">
        <f t="shared" si="0"/>
        <v>0</v>
      </c>
      <c r="H30" s="59"/>
      <c r="I30" s="175">
        <f t="shared" si="1"/>
        <v>0</v>
      </c>
    </row>
    <row r="31" spans="1:9" ht="17.399999999999999" x14ac:dyDescent="0.3">
      <c r="A31" s="168" t="s">
        <v>54</v>
      </c>
      <c r="B31" s="201"/>
      <c r="C31" s="175">
        <v>15</v>
      </c>
      <c r="E31" s="59"/>
      <c r="F31" s="175">
        <f t="shared" si="0"/>
        <v>0</v>
      </c>
      <c r="H31" s="59"/>
      <c r="I31" s="175">
        <f t="shared" si="1"/>
        <v>0</v>
      </c>
    </row>
    <row r="32" spans="1:9" ht="17.399999999999999" x14ac:dyDescent="0.3">
      <c r="A32" s="168" t="s">
        <v>55</v>
      </c>
      <c r="B32" s="201"/>
      <c r="C32" s="207" t="s">
        <v>56</v>
      </c>
      <c r="E32" s="59"/>
      <c r="F32" s="61"/>
      <c r="H32" s="59"/>
      <c r="I32" s="61"/>
    </row>
    <row r="33" spans="1:14" ht="17.399999999999999" x14ac:dyDescent="0.3">
      <c r="A33" s="168" t="s">
        <v>66</v>
      </c>
      <c r="B33" s="201"/>
      <c r="C33" s="207" t="s">
        <v>56</v>
      </c>
      <c r="E33" s="59"/>
      <c r="F33" s="61"/>
      <c r="H33" s="59"/>
      <c r="I33" s="61"/>
    </row>
    <row r="34" spans="1:14" ht="17.399999999999999" x14ac:dyDescent="0.3">
      <c r="B34" s="201"/>
      <c r="C34" s="194"/>
      <c r="D34" s="195"/>
      <c r="E34" s="196"/>
      <c r="F34" s="194"/>
      <c r="G34" s="195"/>
      <c r="H34" s="196"/>
      <c r="I34" s="194"/>
      <c r="J34" s="195"/>
      <c r="K34" s="195"/>
    </row>
    <row r="35" spans="1:14" ht="17.399999999999999" x14ac:dyDescent="0.3">
      <c r="A35" s="205" t="s">
        <v>44</v>
      </c>
      <c r="B35" s="206"/>
    </row>
    <row r="36" spans="1:14" ht="17.399999999999999" x14ac:dyDescent="0.3">
      <c r="A36" s="168" t="s">
        <v>1</v>
      </c>
      <c r="B36" s="201"/>
      <c r="C36" s="175">
        <v>1</v>
      </c>
      <c r="E36" s="59"/>
      <c r="F36" s="175">
        <f t="shared" si="0"/>
        <v>0</v>
      </c>
      <c r="H36" s="59"/>
      <c r="I36" s="175">
        <f t="shared" si="1"/>
        <v>0</v>
      </c>
    </row>
    <row r="37" spans="1:14" ht="17.399999999999999" x14ac:dyDescent="0.3">
      <c r="A37" s="168" t="s">
        <v>2</v>
      </c>
      <c r="B37" s="201"/>
      <c r="C37" s="175">
        <v>1</v>
      </c>
      <c r="E37" s="59"/>
      <c r="F37" s="175">
        <f t="shared" si="0"/>
        <v>0</v>
      </c>
      <c r="H37" s="59"/>
      <c r="I37" s="175">
        <f t="shared" si="1"/>
        <v>0</v>
      </c>
    </row>
    <row r="38" spans="1:14" ht="17.399999999999999" x14ac:dyDescent="0.3">
      <c r="A38" s="168" t="s">
        <v>3</v>
      </c>
      <c r="B38" s="201"/>
      <c r="C38" s="175">
        <v>1</v>
      </c>
      <c r="E38" s="59"/>
      <c r="F38" s="175">
        <f t="shared" si="0"/>
        <v>0</v>
      </c>
      <c r="H38" s="59"/>
      <c r="I38" s="175">
        <f t="shared" si="1"/>
        <v>0</v>
      </c>
    </row>
    <row r="39" spans="1:14" ht="17.399999999999999" x14ac:dyDescent="0.3">
      <c r="A39" s="168" t="s">
        <v>5</v>
      </c>
      <c r="B39" s="201"/>
      <c r="C39" s="175">
        <v>1</v>
      </c>
      <c r="E39" s="59"/>
      <c r="F39" s="175">
        <f t="shared" si="0"/>
        <v>0</v>
      </c>
      <c r="H39" s="59"/>
      <c r="I39" s="175">
        <f t="shared" si="1"/>
        <v>0</v>
      </c>
    </row>
    <row r="40" spans="1:14" ht="17.399999999999999" x14ac:dyDescent="0.3">
      <c r="A40" s="168" t="s">
        <v>4</v>
      </c>
      <c r="B40" s="201"/>
      <c r="C40" s="175">
        <v>12.5</v>
      </c>
      <c r="E40" s="59"/>
      <c r="F40" s="175">
        <f t="shared" ref="F40" si="2">C40*E40</f>
        <v>0</v>
      </c>
      <c r="H40" s="59"/>
      <c r="I40" s="175">
        <f t="shared" ref="I40" si="3">H40*C40</f>
        <v>0</v>
      </c>
    </row>
    <row r="41" spans="1:14" s="204" customFormat="1" ht="17.399999999999999" x14ac:dyDescent="0.3">
      <c r="A41" s="202"/>
      <c r="B41" s="203"/>
      <c r="C41" s="194"/>
      <c r="D41" s="195"/>
      <c r="E41" s="196"/>
      <c r="F41" s="194"/>
      <c r="G41" s="195"/>
      <c r="H41" s="196"/>
      <c r="I41" s="194"/>
    </row>
    <row r="42" spans="1:14" ht="17.399999999999999" x14ac:dyDescent="0.3">
      <c r="A42" s="205" t="s">
        <v>57</v>
      </c>
      <c r="B42" s="206"/>
    </row>
    <row r="43" spans="1:14" s="195" customFormat="1" ht="17.399999999999999" x14ac:dyDescent="0.3">
      <c r="A43" s="168" t="s">
        <v>65</v>
      </c>
      <c r="B43" s="201" t="s">
        <v>92</v>
      </c>
      <c r="C43" s="175">
        <v>225</v>
      </c>
      <c r="D43" s="137"/>
      <c r="E43" s="59"/>
      <c r="F43" s="175">
        <f t="shared" si="0"/>
        <v>0</v>
      </c>
      <c r="G43" s="137"/>
      <c r="H43" s="59"/>
      <c r="I43" s="175">
        <f t="shared" si="1"/>
        <v>0</v>
      </c>
    </row>
    <row r="44" spans="1:14" ht="17.399999999999999" x14ac:dyDescent="0.3">
      <c r="A44" s="168" t="s">
        <v>6</v>
      </c>
      <c r="B44" s="201"/>
      <c r="C44" s="175">
        <v>60</v>
      </c>
      <c r="E44" s="59"/>
      <c r="F44" s="175">
        <f t="shared" si="0"/>
        <v>0</v>
      </c>
      <c r="H44" s="59"/>
      <c r="I44" s="175">
        <f t="shared" si="1"/>
        <v>0</v>
      </c>
    </row>
    <row r="45" spans="1:14" ht="17.399999999999999" x14ac:dyDescent="0.3">
      <c r="A45" s="168" t="s">
        <v>7</v>
      </c>
      <c r="B45" s="201"/>
      <c r="C45" s="175">
        <v>50</v>
      </c>
      <c r="E45" s="59"/>
      <c r="F45" s="175">
        <f t="shared" si="0"/>
        <v>0</v>
      </c>
      <c r="H45" s="59"/>
      <c r="I45" s="175">
        <f t="shared" si="1"/>
        <v>0</v>
      </c>
    </row>
    <row r="46" spans="1:14" ht="18" thickBot="1" x14ac:dyDescent="0.35">
      <c r="A46" s="168" t="s">
        <v>58</v>
      </c>
      <c r="B46" s="201"/>
      <c r="C46" s="175">
        <v>10</v>
      </c>
      <c r="E46" s="59"/>
      <c r="F46" s="175">
        <f t="shared" ref="F46" si="4">C46*E46</f>
        <v>0</v>
      </c>
      <c r="H46" s="59"/>
      <c r="I46" s="175">
        <f t="shared" ref="I46" si="5">H46*C46</f>
        <v>0</v>
      </c>
    </row>
    <row r="47" spans="1:14" ht="18" customHeight="1" thickBot="1" x14ac:dyDescent="0.35">
      <c r="C47" s="194"/>
      <c r="D47" s="195"/>
      <c r="E47" s="196"/>
      <c r="F47" s="194"/>
      <c r="G47" s="195"/>
      <c r="H47" s="196"/>
      <c r="I47" s="194"/>
      <c r="M47" s="197" t="s">
        <v>185</v>
      </c>
      <c r="N47" s="198" t="s">
        <v>186</v>
      </c>
    </row>
    <row r="48" spans="1:14" ht="16.2" thickBot="1" x14ac:dyDescent="0.35">
      <c r="A48" s="116" t="s">
        <v>38</v>
      </c>
      <c r="B48" s="117"/>
      <c r="C48" s="118"/>
      <c r="D48" s="119"/>
      <c r="E48" s="120" t="s">
        <v>10</v>
      </c>
      <c r="F48" s="121">
        <f>SUM(F10:F14,F17:F33,F36:F40,F43:F46)</f>
        <v>0</v>
      </c>
      <c r="G48" s="122"/>
      <c r="H48" s="123" t="s">
        <v>12</v>
      </c>
      <c r="I48" s="121">
        <f>SUM(I10:I14,I17:I33,I36:I40,I43:I46)</f>
        <v>0</v>
      </c>
      <c r="M48" s="199" t="s">
        <v>182</v>
      </c>
      <c r="N48" s="200">
        <v>0.2</v>
      </c>
    </row>
    <row r="49" spans="1:14" ht="16.2" thickBot="1" x14ac:dyDescent="0.35">
      <c r="A49" s="222" t="s">
        <v>63</v>
      </c>
      <c r="B49" s="223"/>
      <c r="C49" s="223"/>
      <c r="D49" s="223"/>
      <c r="E49" s="223"/>
      <c r="F49" s="223"/>
      <c r="G49" s="223"/>
      <c r="H49" s="224"/>
      <c r="I49" s="121">
        <f>I48-F48</f>
        <v>0</v>
      </c>
      <c r="M49" s="199" t="s">
        <v>183</v>
      </c>
      <c r="N49" s="200">
        <v>0.2</v>
      </c>
    </row>
    <row r="50" spans="1:14" ht="18.600000000000001" thickTop="1" thickBot="1" x14ac:dyDescent="0.35">
      <c r="A50" s="130" t="s">
        <v>64</v>
      </c>
      <c r="B50" s="193" t="s">
        <v>98</v>
      </c>
      <c r="C50" s="233" t="s">
        <v>182</v>
      </c>
      <c r="D50" s="233"/>
      <c r="E50" s="233"/>
      <c r="F50" s="233"/>
      <c r="G50" s="233"/>
      <c r="H50" s="190">
        <f>IF(OR(C50="1. Kwaliteitsverbetering in het landschap", C50="2. Afdracht aan het BIO-fonds"),N48,N50)</f>
        <v>0.2</v>
      </c>
      <c r="I50" s="136">
        <f>E50*I49</f>
        <v>0</v>
      </c>
      <c r="M50" s="191" t="s">
        <v>184</v>
      </c>
      <c r="N50" s="192">
        <v>0.25</v>
      </c>
    </row>
    <row r="51" spans="1:14" ht="16.2" thickBot="1" x14ac:dyDescent="0.35"/>
    <row r="52" spans="1:14" s="149" customFormat="1" ht="16.2" thickBot="1" x14ac:dyDescent="0.35">
      <c r="A52" s="180" t="s">
        <v>62</v>
      </c>
      <c r="B52" s="180"/>
      <c r="C52" s="181"/>
      <c r="D52" s="182" t="s">
        <v>10</v>
      </c>
      <c r="E52" s="183">
        <f>SUM(E10:E46)</f>
        <v>0</v>
      </c>
      <c r="F52" s="181"/>
      <c r="G52" s="184" t="s">
        <v>12</v>
      </c>
      <c r="H52" s="183">
        <f>SUM(H10:H46)</f>
        <v>0</v>
      </c>
      <c r="I52" s="114" t="str">
        <f>IF(E52=H52,"voldoet","voldoet niet!!!")</f>
        <v>voldoet</v>
      </c>
    </row>
    <row r="53" spans="1:14" x14ac:dyDescent="0.3">
      <c r="A53" s="111"/>
      <c r="B53" s="111"/>
      <c r="C53" s="112"/>
      <c r="D53" s="112"/>
      <c r="E53" s="113"/>
      <c r="F53" s="112"/>
      <c r="G53" s="112"/>
      <c r="H53" s="113"/>
      <c r="I53" s="114"/>
    </row>
    <row r="54" spans="1:14" s="188" customFormat="1" x14ac:dyDescent="0.3">
      <c r="A54" s="185" t="s">
        <v>72</v>
      </c>
      <c r="B54" s="185"/>
      <c r="C54" s="186" t="s">
        <v>73</v>
      </c>
      <c r="D54" s="187"/>
      <c r="E54" s="218" t="s">
        <v>10</v>
      </c>
      <c r="F54" s="218"/>
      <c r="G54" s="187"/>
      <c r="H54" s="218" t="s">
        <v>12</v>
      </c>
      <c r="I54" s="218"/>
    </row>
    <row r="55" spans="1:14" s="124" customFormat="1" x14ac:dyDescent="0.3">
      <c r="A55" s="185"/>
      <c r="B55" s="185"/>
      <c r="C55" s="186" t="s">
        <v>8</v>
      </c>
      <c r="D55" s="187"/>
      <c r="E55" s="187" t="s">
        <v>74</v>
      </c>
      <c r="F55" s="186" t="s">
        <v>11</v>
      </c>
      <c r="G55" s="187"/>
      <c r="H55" s="187" t="s">
        <v>74</v>
      </c>
      <c r="I55" s="186" t="s">
        <v>14</v>
      </c>
    </row>
    <row r="56" spans="1:14" s="149" customFormat="1" ht="31.2" x14ac:dyDescent="0.3">
      <c r="A56" s="189" t="s">
        <v>95</v>
      </c>
      <c r="B56" s="189"/>
      <c r="C56" s="169"/>
      <c r="D56" s="137"/>
      <c r="E56" s="137"/>
      <c r="F56" s="169"/>
      <c r="G56" s="137"/>
      <c r="H56" s="137"/>
      <c r="I56" s="169"/>
    </row>
    <row r="57" spans="1:14" s="149" customFormat="1" ht="17.399999999999999" x14ac:dyDescent="0.3">
      <c r="A57" s="177" t="s">
        <v>75</v>
      </c>
      <c r="B57" s="178"/>
      <c r="C57" s="175">
        <v>250</v>
      </c>
      <c r="D57" s="137"/>
      <c r="E57" s="59"/>
      <c r="F57" s="175">
        <f t="shared" ref="F57:F60" si="6">C57*E57</f>
        <v>0</v>
      </c>
      <c r="G57" s="137"/>
      <c r="H57" s="59"/>
      <c r="I57" s="175">
        <f t="shared" ref="I57:I60" si="7">H57*C57</f>
        <v>0</v>
      </c>
    </row>
    <row r="58" spans="1:14" s="124" customFormat="1" ht="17.399999999999999" x14ac:dyDescent="0.3">
      <c r="A58" s="177" t="s">
        <v>76</v>
      </c>
      <c r="B58" s="178"/>
      <c r="C58" s="175">
        <v>150</v>
      </c>
      <c r="D58" s="137"/>
      <c r="E58" s="59"/>
      <c r="F58" s="175">
        <f t="shared" si="6"/>
        <v>0</v>
      </c>
      <c r="G58" s="137"/>
      <c r="H58" s="59"/>
      <c r="I58" s="175">
        <f t="shared" si="7"/>
        <v>0</v>
      </c>
    </row>
    <row r="59" spans="1:14" s="124" customFormat="1" ht="17.399999999999999" x14ac:dyDescent="0.3">
      <c r="A59" s="177" t="s">
        <v>79</v>
      </c>
      <c r="B59" s="178"/>
      <c r="C59" s="175">
        <v>150</v>
      </c>
      <c r="D59" s="137"/>
      <c r="E59" s="59"/>
      <c r="F59" s="175">
        <f t="shared" si="6"/>
        <v>0</v>
      </c>
      <c r="G59" s="137"/>
      <c r="H59" s="59"/>
      <c r="I59" s="175">
        <f t="shared" si="7"/>
        <v>0</v>
      </c>
    </row>
    <row r="60" spans="1:14" s="124" customFormat="1" ht="17.399999999999999" x14ac:dyDescent="0.3">
      <c r="A60" s="177" t="s">
        <v>78</v>
      </c>
      <c r="B60" s="178"/>
      <c r="C60" s="176">
        <v>200</v>
      </c>
      <c r="D60" s="168"/>
      <c r="E60" s="62"/>
      <c r="F60" s="176">
        <f t="shared" si="6"/>
        <v>0</v>
      </c>
      <c r="G60" s="168"/>
      <c r="H60" s="62"/>
      <c r="I60" s="176">
        <f t="shared" si="7"/>
        <v>0</v>
      </c>
    </row>
    <row r="61" spans="1:14" s="124" customFormat="1" ht="31.2" x14ac:dyDescent="0.3">
      <c r="A61" s="177" t="s">
        <v>77</v>
      </c>
      <c r="B61" s="178"/>
      <c r="C61" s="179">
        <v>150</v>
      </c>
      <c r="D61" s="112"/>
      <c r="E61" s="59"/>
      <c r="F61" s="175">
        <f t="shared" ref="F61" si="8">C61*E61</f>
        <v>0</v>
      </c>
      <c r="G61" s="137"/>
      <c r="H61" s="59"/>
      <c r="I61" s="175">
        <f t="shared" ref="I61" si="9">H61*C61</f>
        <v>0</v>
      </c>
    </row>
    <row r="62" spans="1:14" s="115" customFormat="1" ht="16.2" thickBot="1" x14ac:dyDescent="0.35">
      <c r="A62" s="111"/>
      <c r="B62" s="111"/>
      <c r="C62" s="112"/>
      <c r="D62" s="112"/>
      <c r="E62" s="113"/>
      <c r="F62" s="112"/>
      <c r="G62" s="112"/>
      <c r="H62" s="113"/>
      <c r="I62" s="114"/>
    </row>
    <row r="63" spans="1:14" s="124" customFormat="1" ht="16.2" thickBot="1" x14ac:dyDescent="0.35">
      <c r="A63" s="116" t="s">
        <v>81</v>
      </c>
      <c r="B63" s="117"/>
      <c r="C63" s="118"/>
      <c r="D63" s="119"/>
      <c r="E63" s="120" t="s">
        <v>10</v>
      </c>
      <c r="F63" s="121">
        <f>SUM(F57:F61)</f>
        <v>0</v>
      </c>
      <c r="G63" s="122"/>
      <c r="H63" s="123" t="s">
        <v>12</v>
      </c>
      <c r="I63" s="121">
        <f>SUM(I57:I61)</f>
        <v>0</v>
      </c>
    </row>
    <row r="64" spans="1:14" s="124" customFormat="1" ht="16.2" thickBot="1" x14ac:dyDescent="0.35">
      <c r="A64" s="125" t="s">
        <v>82</v>
      </c>
      <c r="B64" s="126"/>
      <c r="C64" s="127"/>
      <c r="D64" s="127"/>
      <c r="E64" s="128"/>
      <c r="F64" s="127"/>
      <c r="G64" s="127"/>
      <c r="H64" s="128"/>
      <c r="I64" s="129">
        <f>I63-F63</f>
        <v>0</v>
      </c>
    </row>
    <row r="65" spans="1:9" ht="16.2" thickBot="1" x14ac:dyDescent="0.35">
      <c r="A65" s="130" t="s">
        <v>64</v>
      </c>
      <c r="B65" s="131"/>
      <c r="C65" s="132"/>
      <c r="D65" s="133"/>
      <c r="E65" s="134">
        <v>0.75</v>
      </c>
      <c r="F65" s="132"/>
      <c r="G65" s="133"/>
      <c r="H65" s="135"/>
      <c r="I65" s="136">
        <f>E65*I64</f>
        <v>0</v>
      </c>
    </row>
    <row r="66" spans="1:9" s="142" customFormat="1" ht="16.2" thickBot="1" x14ac:dyDescent="0.35">
      <c r="A66" s="138"/>
      <c r="B66" s="138"/>
      <c r="C66" s="139"/>
      <c r="D66" s="139"/>
      <c r="E66" s="140"/>
      <c r="F66" s="139"/>
      <c r="G66" s="139"/>
      <c r="H66" s="140"/>
      <c r="I66" s="141"/>
    </row>
    <row r="67" spans="1:9" s="149" customFormat="1" ht="16.2" thickBot="1" x14ac:dyDescent="0.35">
      <c r="A67" s="143" t="s">
        <v>80</v>
      </c>
      <c r="B67" s="144"/>
      <c r="C67" s="145"/>
      <c r="D67" s="146"/>
      <c r="E67" s="146"/>
      <c r="F67" s="145"/>
      <c r="G67" s="146"/>
      <c r="H67" s="147"/>
      <c r="I67" s="148">
        <f>SUM(I49+I64)</f>
        <v>0</v>
      </c>
    </row>
    <row r="68" spans="1:9" s="151" customFormat="1" ht="16.2" thickBot="1" x14ac:dyDescent="0.35">
      <c r="A68" s="230" t="s">
        <v>64</v>
      </c>
      <c r="B68" s="231"/>
      <c r="C68" s="231"/>
      <c r="D68" s="231"/>
      <c r="E68" s="231"/>
      <c r="F68" s="231"/>
      <c r="G68" s="231"/>
      <c r="H68" s="232"/>
      <c r="I68" s="150">
        <f>SUM(I65,I50)</f>
        <v>0</v>
      </c>
    </row>
    <row r="69" spans="1:9" s="156" customFormat="1" ht="16.2" thickBot="1" x14ac:dyDescent="0.35">
      <c r="A69" s="152"/>
      <c r="B69" s="152"/>
      <c r="C69" s="153"/>
      <c r="D69" s="154"/>
      <c r="E69" s="155"/>
      <c r="F69" s="153"/>
      <c r="G69" s="154"/>
      <c r="H69" s="154"/>
      <c r="I69" s="153"/>
    </row>
    <row r="70" spans="1:9" s="149" customFormat="1" ht="16.2" thickBot="1" x14ac:dyDescent="0.35">
      <c r="A70" s="157" t="s">
        <v>104</v>
      </c>
      <c r="B70" s="158"/>
      <c r="C70" s="159">
        <v>1000</v>
      </c>
      <c r="D70" s="160"/>
      <c r="E70" s="161" t="s">
        <v>105</v>
      </c>
      <c r="F70" s="160"/>
      <c r="G70" s="160"/>
      <c r="H70" s="160"/>
      <c r="I70" s="162"/>
    </row>
    <row r="71" spans="1:9" s="167" customFormat="1" ht="16.2" thickBot="1" x14ac:dyDescent="0.35">
      <c r="A71" s="163"/>
      <c r="B71" s="164"/>
      <c r="C71" s="165"/>
      <c r="D71" s="166"/>
      <c r="E71" s="219" t="str">
        <f>IF(I68&gt;C70,"Nee. Ga naar werkblad 'Landschappelijke Kwaliteit'","Ja. Geen kwaliteitsverbetering nodig")</f>
        <v>Ja. Geen kwaliteitsverbetering nodig</v>
      </c>
      <c r="F71" s="220"/>
      <c r="G71" s="220"/>
      <c r="H71" s="220"/>
      <c r="I71" s="221"/>
    </row>
    <row r="72" spans="1:9" s="171" customFormat="1" x14ac:dyDescent="0.3">
      <c r="A72" s="168"/>
      <c r="B72" s="168"/>
      <c r="C72" s="169"/>
      <c r="D72" s="137"/>
      <c r="E72" s="170"/>
      <c r="F72" s="169"/>
      <c r="G72" s="137"/>
      <c r="H72" s="137"/>
      <c r="I72" s="169"/>
    </row>
    <row r="73" spans="1:9" ht="17.399999999999999" x14ac:dyDescent="0.3">
      <c r="A73" s="172" t="s">
        <v>90</v>
      </c>
      <c r="B73" s="172"/>
      <c r="C73" s="173"/>
      <c r="D73" s="174"/>
      <c r="E73" s="174"/>
      <c r="F73" s="173"/>
      <c r="G73" s="174"/>
      <c r="H73" s="174"/>
      <c r="I73" s="173"/>
    </row>
    <row r="74" spans="1:9" ht="17.399999999999999" x14ac:dyDescent="0.3">
      <c r="A74" s="172" t="s">
        <v>91</v>
      </c>
      <c r="B74" s="172"/>
      <c r="C74" s="173"/>
      <c r="D74" s="174"/>
      <c r="E74" s="174"/>
      <c r="F74" s="173"/>
      <c r="G74" s="174"/>
      <c r="H74" s="174"/>
      <c r="I74" s="173"/>
    </row>
    <row r="75" spans="1:9" s="174" customFormat="1" ht="17.399999999999999" x14ac:dyDescent="0.3">
      <c r="A75" s="172" t="s">
        <v>187</v>
      </c>
      <c r="B75" s="168"/>
      <c r="C75" s="169"/>
      <c r="D75" s="137"/>
      <c r="E75" s="137"/>
      <c r="F75" s="169"/>
      <c r="G75" s="137"/>
      <c r="H75" s="137"/>
      <c r="I75" s="169"/>
    </row>
    <row r="76" spans="1:9" s="174" customFormat="1" x14ac:dyDescent="0.3">
      <c r="A76" s="168"/>
      <c r="B76" s="168"/>
      <c r="C76" s="169"/>
      <c r="D76" s="137"/>
      <c r="E76" s="137"/>
      <c r="F76" s="169"/>
      <c r="G76" s="137"/>
      <c r="H76" s="137"/>
      <c r="I76" s="169"/>
    </row>
  </sheetData>
  <sheetProtection sheet="1" objects="1" scenarios="1" selectLockedCells="1"/>
  <mergeCells count="11">
    <mergeCell ref="E54:F54"/>
    <mergeCell ref="H54:I54"/>
    <mergeCell ref="E71:I71"/>
    <mergeCell ref="A49:H49"/>
    <mergeCell ref="A1:I1"/>
    <mergeCell ref="E7:F7"/>
    <mergeCell ref="H7:I7"/>
    <mergeCell ref="C2:I2"/>
    <mergeCell ref="C4:I4"/>
    <mergeCell ref="A68:H68"/>
    <mergeCell ref="C50:G50"/>
  </mergeCells>
  <dataValidations count="2">
    <dataValidation type="list" showInputMessage="1" showErrorMessage="1" errorTitle="Ongeldige invoer!" error="Kies een vorm van kwaliteitsverbetering" promptTitle="Vorm kwaliteitsverbetering" prompt="Kies in welke vorm u de kwaliteitsverbetering gaat uitvoeren." sqref="N48:N50" xr:uid="{314D78FF-C923-4DBC-AFB3-EB44BBAB9B8D}">
      <formula1>$M$48:$M$50</formula1>
    </dataValidation>
    <dataValidation type="list" showInputMessage="1" showErrorMessage="1" errorTitle="Ongeldige invoer!" error="Kies een vorm van kwaliteitsverbetering" promptTitle="Vorm kwaliteitsverbetering" prompt="Kies in welke vorm u de kwaliteitsverbetering gaat uitvoeren" sqref="C50" xr:uid="{EF067830-385A-4A87-BC10-E5BD288C577F}">
      <formula1>$M$48:$M$50</formula1>
    </dataValidation>
  </dataValidations>
  <pageMargins left="0.70866141732283472" right="0.70866141732283472" top="0.74803149606299213" bottom="0.7480314960629921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14"/>
  <sheetViews>
    <sheetView topLeftCell="A81" zoomScale="60" zoomScaleNormal="60" workbookViewId="0">
      <selection activeCell="H86" sqref="H86"/>
    </sheetView>
  </sheetViews>
  <sheetFormatPr defaultColWidth="9.109375" defaultRowHeight="15.6" x14ac:dyDescent="0.3"/>
  <cols>
    <col min="1" max="1" width="7.44140625" style="1" customWidth="1"/>
    <col min="2" max="2" width="21.44140625" style="1" customWidth="1"/>
    <col min="3" max="3" width="5" style="1" customWidth="1"/>
    <col min="4" max="4" width="60" style="1" bestFit="1" customWidth="1"/>
    <col min="5" max="5" width="14.33203125" style="1" bestFit="1" customWidth="1"/>
    <col min="6" max="6" width="7.6640625" style="1" bestFit="1" customWidth="1"/>
    <col min="7" max="7" width="14.88671875" style="3" bestFit="1" customWidth="1"/>
    <col min="8" max="8" width="26.109375" style="1" customWidth="1"/>
    <col min="9" max="9" width="16" style="3" customWidth="1"/>
    <col min="10" max="10" width="27.5546875" style="3" bestFit="1" customWidth="1"/>
    <col min="11" max="11" width="11.33203125" style="1" customWidth="1"/>
    <col min="12" max="12" width="12.33203125" style="1" customWidth="1"/>
    <col min="13" max="16" width="9.109375" style="1"/>
    <col min="17" max="17" width="57.109375" style="1" customWidth="1"/>
    <col min="18" max="16384" width="9.109375" style="1"/>
  </cols>
  <sheetData>
    <row r="1" spans="1:10" s="14" customFormat="1" ht="21" x14ac:dyDescent="0.4">
      <c r="A1" s="238" t="s">
        <v>16</v>
      </c>
      <c r="B1" s="238"/>
      <c r="C1" s="238"/>
      <c r="D1" s="238"/>
      <c r="E1" s="238"/>
      <c r="F1" s="238"/>
      <c r="G1" s="238"/>
      <c r="H1" s="238"/>
      <c r="I1" s="238"/>
      <c r="J1" s="238"/>
    </row>
    <row r="2" spans="1:10" ht="16.2" thickBot="1" x14ac:dyDescent="0.35"/>
    <row r="3" spans="1:10" s="2" customFormat="1" ht="25.2" customHeight="1" thickBot="1" x14ac:dyDescent="0.35">
      <c r="A3" s="22" t="s">
        <v>18</v>
      </c>
      <c r="B3" s="20"/>
      <c r="C3" s="20"/>
      <c r="D3" s="20"/>
      <c r="E3" s="20"/>
      <c r="F3" s="34"/>
      <c r="G3" s="19"/>
      <c r="H3" s="23"/>
      <c r="I3" s="236">
        <f>Bestemmingswinst!I68</f>
        <v>0</v>
      </c>
      <c r="J3" s="237"/>
    </row>
    <row r="4" spans="1:10" ht="25.2" customHeight="1" x14ac:dyDescent="0.3">
      <c r="F4" s="35"/>
    </row>
    <row r="5" spans="1:10" ht="25.2" customHeight="1" thickBot="1" x14ac:dyDescent="0.35">
      <c r="F5" s="35"/>
      <c r="G5" s="4"/>
      <c r="H5" s="77"/>
      <c r="I5" s="4"/>
    </row>
    <row r="6" spans="1:10" s="2" customFormat="1" ht="25.2" customHeight="1" thickBot="1" x14ac:dyDescent="0.35">
      <c r="A6" s="25" t="s">
        <v>181</v>
      </c>
      <c r="B6" s="9"/>
      <c r="C6" s="9"/>
      <c r="D6" s="9"/>
      <c r="E6" s="9"/>
      <c r="F6" s="107" t="s">
        <v>93</v>
      </c>
      <c r="G6" s="27" t="s">
        <v>116</v>
      </c>
      <c r="H6" s="52" t="s">
        <v>20</v>
      </c>
      <c r="I6" s="76" t="s">
        <v>21</v>
      </c>
      <c r="J6" s="10">
        <f>SUM(I7:I18)</f>
        <v>0</v>
      </c>
    </row>
    <row r="7" spans="1:10" ht="25.2" customHeight="1" x14ac:dyDescent="0.3">
      <c r="B7" s="17" t="s">
        <v>119</v>
      </c>
      <c r="F7" s="35"/>
      <c r="G7" s="78">
        <v>66.739999999999995</v>
      </c>
      <c r="H7" s="63"/>
      <c r="I7" s="4">
        <f>G7*H7</f>
        <v>0</v>
      </c>
    </row>
    <row r="8" spans="1:10" ht="25.2" customHeight="1" x14ac:dyDescent="0.3">
      <c r="B8" s="17" t="s">
        <v>112</v>
      </c>
      <c r="F8" s="35"/>
      <c r="G8" s="78">
        <v>11.21</v>
      </c>
      <c r="H8" s="59"/>
      <c r="I8" s="4">
        <f t="shared" ref="I8:I13" si="0">G8*H8</f>
        <v>0</v>
      </c>
    </row>
    <row r="9" spans="1:10" ht="25.2" customHeight="1" x14ac:dyDescent="0.3">
      <c r="B9" s="17" t="s">
        <v>113</v>
      </c>
      <c r="F9" s="35"/>
      <c r="G9" s="78">
        <v>1.6</v>
      </c>
      <c r="H9" s="59"/>
      <c r="I9" s="4">
        <f t="shared" si="0"/>
        <v>0</v>
      </c>
    </row>
    <row r="10" spans="1:10" ht="25.2" customHeight="1" x14ac:dyDescent="0.3">
      <c r="B10" s="17" t="s">
        <v>114</v>
      </c>
      <c r="F10" s="35"/>
      <c r="G10" s="78">
        <v>2.16</v>
      </c>
      <c r="H10" s="59"/>
      <c r="I10" s="4">
        <f t="shared" si="0"/>
        <v>0</v>
      </c>
    </row>
    <row r="11" spans="1:10" ht="25.2" customHeight="1" x14ac:dyDescent="0.3">
      <c r="B11" s="17" t="s">
        <v>115</v>
      </c>
      <c r="F11" s="35"/>
      <c r="G11" s="78">
        <v>17.809999999999999</v>
      </c>
      <c r="H11" s="59"/>
      <c r="I11" s="4">
        <f t="shared" si="0"/>
        <v>0</v>
      </c>
    </row>
    <row r="12" spans="1:10" ht="25.2" customHeight="1" x14ac:dyDescent="0.3">
      <c r="B12" s="17"/>
      <c r="F12" s="35"/>
      <c r="G12" s="83"/>
      <c r="H12" s="84"/>
      <c r="I12" s="5"/>
    </row>
    <row r="13" spans="1:10" ht="25.2" customHeight="1" x14ac:dyDescent="0.3">
      <c r="B13" s="82" t="s">
        <v>179</v>
      </c>
      <c r="F13" s="35"/>
      <c r="G13" s="78"/>
      <c r="H13" s="59"/>
      <c r="I13" s="104">
        <f t="shared" si="0"/>
        <v>0</v>
      </c>
    </row>
    <row r="14" spans="1:10" ht="25.2" customHeight="1" thickBot="1" x14ac:dyDescent="0.35">
      <c r="B14" s="17"/>
      <c r="F14" s="35"/>
      <c r="G14" s="83"/>
      <c r="H14" s="103"/>
      <c r="I14" s="102"/>
    </row>
    <row r="15" spans="1:10" ht="25.2" customHeight="1" thickBot="1" x14ac:dyDescent="0.35">
      <c r="A15" s="25" t="s">
        <v>117</v>
      </c>
      <c r="B15" s="9"/>
      <c r="C15" s="9"/>
      <c r="D15" s="9"/>
      <c r="E15" s="9"/>
      <c r="F15" s="36"/>
      <c r="G15" s="27" t="s">
        <v>19</v>
      </c>
      <c r="H15" s="79" t="s">
        <v>120</v>
      </c>
      <c r="I15" s="76" t="s">
        <v>21</v>
      </c>
      <c r="J15" s="10">
        <f>SUM(I16:I73)</f>
        <v>0</v>
      </c>
    </row>
    <row r="16" spans="1:10" ht="25.2" customHeight="1" x14ac:dyDescent="0.3">
      <c r="B16" s="17" t="s">
        <v>118</v>
      </c>
      <c r="F16" s="35"/>
      <c r="G16" s="78">
        <v>1516.67</v>
      </c>
      <c r="H16" s="59"/>
      <c r="I16" s="4">
        <f>G16*H16</f>
        <v>0</v>
      </c>
    </row>
    <row r="17" spans="1:25" ht="25.2" customHeight="1" thickBot="1" x14ac:dyDescent="0.35">
      <c r="B17" s="17"/>
      <c r="F17" s="35"/>
      <c r="G17" s="83"/>
      <c r="H17" s="84"/>
      <c r="I17" s="5"/>
    </row>
    <row r="18" spans="1:25" ht="25.2" customHeight="1" thickBot="1" x14ac:dyDescent="0.35">
      <c r="A18" s="25" t="s">
        <v>22</v>
      </c>
      <c r="B18" s="9"/>
      <c r="C18" s="9"/>
      <c r="D18" s="26"/>
      <c r="E18" s="26" t="s">
        <v>121</v>
      </c>
      <c r="F18" s="26"/>
      <c r="G18" s="27" t="s">
        <v>178</v>
      </c>
      <c r="H18" s="27" t="s">
        <v>176</v>
      </c>
      <c r="I18" s="27" t="s">
        <v>177</v>
      </c>
      <c r="J18" s="52" t="s">
        <v>180</v>
      </c>
      <c r="K18" s="27" t="s">
        <v>21</v>
      </c>
      <c r="L18" s="10">
        <f>SUM(K27:K77)</f>
        <v>0</v>
      </c>
    </row>
    <row r="19" spans="1:25" ht="25.2" customHeight="1" x14ac:dyDescent="0.3">
      <c r="B19" s="82" t="s">
        <v>122</v>
      </c>
      <c r="E19" s="53"/>
      <c r="G19" s="81">
        <v>1267.6099999999999</v>
      </c>
      <c r="H19" s="81" t="s">
        <v>123</v>
      </c>
      <c r="I19" s="81" t="s">
        <v>124</v>
      </c>
      <c r="J19" s="59"/>
      <c r="K19" s="4">
        <f>E19*G19*J19</f>
        <v>0</v>
      </c>
    </row>
    <row r="20" spans="1:25" ht="25.2" customHeight="1" x14ac:dyDescent="0.3">
      <c r="B20" s="82" t="s">
        <v>125</v>
      </c>
      <c r="E20" s="53"/>
      <c r="F20" s="37"/>
      <c r="G20" s="81">
        <v>23945.63</v>
      </c>
      <c r="H20" s="81" t="s">
        <v>123</v>
      </c>
      <c r="I20" s="81" t="s">
        <v>126</v>
      </c>
      <c r="J20" s="59"/>
      <c r="K20" s="81">
        <f t="shared" ref="K20:K69" si="1">E20*G20*J20</f>
        <v>0</v>
      </c>
    </row>
    <row r="21" spans="1:25" ht="25.2" customHeight="1" x14ac:dyDescent="0.3">
      <c r="B21" s="17" t="s">
        <v>127</v>
      </c>
      <c r="E21" s="53"/>
      <c r="F21" s="37"/>
      <c r="G21" s="81">
        <v>0.54</v>
      </c>
      <c r="H21" s="81" t="s">
        <v>128</v>
      </c>
      <c r="I21" s="81" t="s">
        <v>124</v>
      </c>
      <c r="J21" s="59"/>
      <c r="K21" s="4">
        <f t="shared" si="1"/>
        <v>0</v>
      </c>
    </row>
    <row r="22" spans="1:25" ht="25.2" customHeight="1" x14ac:dyDescent="0.3">
      <c r="B22" s="17" t="s">
        <v>129</v>
      </c>
      <c r="E22" s="53"/>
      <c r="F22" s="37"/>
      <c r="G22" s="81">
        <v>10.53</v>
      </c>
      <c r="H22" s="81" t="s">
        <v>128</v>
      </c>
      <c r="I22" s="81" t="s">
        <v>126</v>
      </c>
      <c r="J22" s="59"/>
      <c r="K22" s="4">
        <f t="shared" si="1"/>
        <v>0</v>
      </c>
    </row>
    <row r="23" spans="1:25" ht="25.2" customHeight="1" x14ac:dyDescent="0.3">
      <c r="B23" s="82" t="s">
        <v>130</v>
      </c>
      <c r="E23" s="53"/>
      <c r="F23" s="37"/>
      <c r="G23" s="81">
        <v>1775.0224800000001</v>
      </c>
      <c r="H23" s="81" t="s">
        <v>123</v>
      </c>
      <c r="I23" s="81" t="s">
        <v>124</v>
      </c>
      <c r="J23" s="59"/>
      <c r="K23" s="4">
        <f t="shared" si="1"/>
        <v>0</v>
      </c>
    </row>
    <row r="24" spans="1:25" ht="25.2" customHeight="1" x14ac:dyDescent="0.3">
      <c r="B24" s="82" t="s">
        <v>131</v>
      </c>
      <c r="E24" s="53"/>
      <c r="F24" s="37"/>
      <c r="G24" s="81">
        <v>12796.94</v>
      </c>
      <c r="H24" s="81" t="s">
        <v>123</v>
      </c>
      <c r="I24" s="81" t="s">
        <v>126</v>
      </c>
      <c r="J24" s="59"/>
      <c r="K24" s="4">
        <f t="shared" si="1"/>
        <v>0</v>
      </c>
    </row>
    <row r="25" spans="1:25" ht="25.2" customHeight="1" x14ac:dyDescent="0.3">
      <c r="B25" s="17" t="s">
        <v>132</v>
      </c>
      <c r="E25" s="53"/>
      <c r="F25" s="37"/>
      <c r="G25" s="81">
        <v>152.22</v>
      </c>
      <c r="H25" s="81" t="s">
        <v>123</v>
      </c>
      <c r="I25" s="81" t="s">
        <v>124</v>
      </c>
      <c r="J25" s="59"/>
      <c r="K25" s="4">
        <f t="shared" si="1"/>
        <v>0</v>
      </c>
    </row>
    <row r="26" spans="1:25" s="2" customFormat="1" ht="25.2" customHeight="1" x14ac:dyDescent="0.3">
      <c r="A26" s="1"/>
      <c r="B26" s="17" t="s">
        <v>133</v>
      </c>
      <c r="C26" s="1"/>
      <c r="D26" s="1"/>
      <c r="E26" s="53"/>
      <c r="F26" s="37"/>
      <c r="G26" s="81">
        <v>11446.66</v>
      </c>
      <c r="H26" s="81" t="s">
        <v>123</v>
      </c>
      <c r="I26" s="81" t="s">
        <v>126</v>
      </c>
      <c r="J26" s="59"/>
      <c r="K26" s="4">
        <f t="shared" si="1"/>
        <v>0</v>
      </c>
      <c r="Q26" s="1"/>
      <c r="R26" s="1"/>
      <c r="S26" s="1"/>
      <c r="T26" s="1"/>
      <c r="U26" s="1"/>
      <c r="V26" s="1"/>
      <c r="W26" s="1"/>
      <c r="X26" s="1"/>
      <c r="Y26" s="1"/>
    </row>
    <row r="27" spans="1:25" ht="25.2" customHeight="1" x14ac:dyDescent="0.3">
      <c r="B27" s="17" t="s">
        <v>134</v>
      </c>
      <c r="E27" s="53"/>
      <c r="F27" s="37"/>
      <c r="G27" s="81">
        <v>14911.31</v>
      </c>
      <c r="H27" s="81" t="s">
        <v>123</v>
      </c>
      <c r="I27" s="81" t="s">
        <v>126</v>
      </c>
      <c r="J27" s="59"/>
      <c r="K27" s="4">
        <f t="shared" si="1"/>
        <v>0</v>
      </c>
      <c r="L27" s="3"/>
      <c r="V27" s="2"/>
      <c r="W27" s="2"/>
      <c r="X27" s="2"/>
      <c r="Y27" s="2"/>
    </row>
    <row r="28" spans="1:25" ht="25.2" customHeight="1" x14ac:dyDescent="0.3">
      <c r="B28" s="17" t="s">
        <v>135</v>
      </c>
      <c r="E28" s="53"/>
      <c r="F28" s="37"/>
      <c r="G28" s="81">
        <v>228.33</v>
      </c>
      <c r="H28" s="81" t="s">
        <v>123</v>
      </c>
      <c r="I28" s="81" t="s">
        <v>124</v>
      </c>
      <c r="J28" s="59"/>
      <c r="K28" s="4">
        <f t="shared" si="1"/>
        <v>0</v>
      </c>
      <c r="L28" s="3"/>
    </row>
    <row r="29" spans="1:25" ht="25.2" customHeight="1" x14ac:dyDescent="0.3">
      <c r="B29" s="17" t="s">
        <v>136</v>
      </c>
      <c r="E29" s="53"/>
      <c r="F29" s="37"/>
      <c r="G29" s="4">
        <v>11262.51</v>
      </c>
      <c r="H29" s="81" t="s">
        <v>123</v>
      </c>
      <c r="I29" s="81" t="s">
        <v>126</v>
      </c>
      <c r="J29" s="59"/>
      <c r="K29" s="4">
        <f t="shared" si="1"/>
        <v>0</v>
      </c>
      <c r="L29" s="3"/>
    </row>
    <row r="30" spans="1:25" ht="25.2" customHeight="1" x14ac:dyDescent="0.3">
      <c r="B30" s="82" t="s">
        <v>137</v>
      </c>
      <c r="E30" s="53"/>
      <c r="F30" s="37"/>
      <c r="G30" s="4">
        <v>1.08</v>
      </c>
      <c r="H30" s="81" t="s">
        <v>128</v>
      </c>
      <c r="I30" s="81" t="s">
        <v>124</v>
      </c>
      <c r="J30" s="59"/>
      <c r="K30" s="4">
        <f t="shared" si="1"/>
        <v>0</v>
      </c>
      <c r="L30" s="3"/>
    </row>
    <row r="31" spans="1:25" ht="25.2" customHeight="1" x14ac:dyDescent="0.3">
      <c r="B31" s="82" t="s">
        <v>138</v>
      </c>
      <c r="E31" s="53"/>
      <c r="F31" s="37"/>
      <c r="G31" s="4">
        <v>3.31</v>
      </c>
      <c r="H31" s="81" t="s">
        <v>128</v>
      </c>
      <c r="I31" s="81" t="s">
        <v>126</v>
      </c>
      <c r="J31" s="59"/>
      <c r="K31" s="4">
        <f t="shared" si="1"/>
        <v>0</v>
      </c>
      <c r="L31" s="3"/>
    </row>
    <row r="32" spans="1:25" ht="25.2" customHeight="1" x14ac:dyDescent="0.3">
      <c r="B32" s="82" t="s">
        <v>139</v>
      </c>
      <c r="E32" s="53"/>
      <c r="F32" s="37"/>
      <c r="G32" s="4">
        <v>7.06</v>
      </c>
      <c r="H32" s="81" t="s">
        <v>128</v>
      </c>
      <c r="I32" s="81" t="s">
        <v>126</v>
      </c>
      <c r="J32" s="59"/>
      <c r="K32" s="4">
        <f t="shared" si="1"/>
        <v>0</v>
      </c>
      <c r="L32" s="3"/>
    </row>
    <row r="33" spans="2:25" ht="25.2" customHeight="1" x14ac:dyDescent="0.3">
      <c r="B33" s="82" t="s">
        <v>140</v>
      </c>
      <c r="E33" s="53"/>
      <c r="F33" s="37"/>
      <c r="G33" s="4">
        <v>0.96</v>
      </c>
      <c r="H33" s="81" t="s">
        <v>128</v>
      </c>
      <c r="I33" s="81" t="s">
        <v>124</v>
      </c>
      <c r="J33" s="59"/>
      <c r="K33" s="4">
        <f t="shared" si="1"/>
        <v>0</v>
      </c>
      <c r="L33" s="3"/>
    </row>
    <row r="34" spans="2:25" ht="25.2" customHeight="1" x14ac:dyDescent="0.3">
      <c r="B34" s="82" t="s">
        <v>141</v>
      </c>
      <c r="E34" s="53"/>
      <c r="F34" s="37"/>
      <c r="G34" s="4">
        <v>0.89</v>
      </c>
      <c r="H34" s="81" t="s">
        <v>128</v>
      </c>
      <c r="I34" s="81" t="s">
        <v>124</v>
      </c>
      <c r="J34" s="59"/>
      <c r="K34" s="4">
        <f t="shared" si="1"/>
        <v>0</v>
      </c>
      <c r="L34" s="3"/>
    </row>
    <row r="35" spans="2:25" ht="25.2" customHeight="1" x14ac:dyDescent="0.3">
      <c r="B35" s="82" t="s">
        <v>142</v>
      </c>
      <c r="E35" s="53"/>
      <c r="F35" s="37"/>
      <c r="G35" s="4">
        <v>15.1</v>
      </c>
      <c r="H35" s="81" t="s">
        <v>143</v>
      </c>
      <c r="I35" s="81" t="s">
        <v>126</v>
      </c>
      <c r="J35" s="59"/>
      <c r="K35" s="4">
        <f t="shared" si="1"/>
        <v>0</v>
      </c>
      <c r="L35" s="3"/>
    </row>
    <row r="36" spans="2:25" ht="25.2" customHeight="1" x14ac:dyDescent="0.3">
      <c r="B36" s="82" t="s">
        <v>144</v>
      </c>
      <c r="E36" s="53"/>
      <c r="F36" s="37"/>
      <c r="G36" s="4">
        <v>30.36</v>
      </c>
      <c r="H36" s="81" t="s">
        <v>143</v>
      </c>
      <c r="I36" s="81" t="s">
        <v>126</v>
      </c>
      <c r="J36" s="59"/>
      <c r="K36" s="4">
        <f t="shared" si="1"/>
        <v>0</v>
      </c>
      <c r="L36" s="3"/>
      <c r="V36" s="2"/>
      <c r="W36" s="2"/>
      <c r="X36" s="2"/>
      <c r="Y36" s="2"/>
    </row>
    <row r="37" spans="2:25" ht="25.2" customHeight="1" x14ac:dyDescent="0.3">
      <c r="B37" s="82" t="s">
        <v>145</v>
      </c>
      <c r="E37" s="53"/>
      <c r="F37" s="37"/>
      <c r="G37" s="4">
        <v>65.52</v>
      </c>
      <c r="H37" s="81" t="s">
        <v>143</v>
      </c>
      <c r="I37" s="81" t="s">
        <v>126</v>
      </c>
      <c r="J37" s="59"/>
      <c r="K37" s="4">
        <f t="shared" si="1"/>
        <v>0</v>
      </c>
      <c r="L37" s="3"/>
      <c r="V37" s="15"/>
      <c r="W37" s="15"/>
      <c r="X37" s="15"/>
      <c r="Y37" s="15"/>
    </row>
    <row r="38" spans="2:25" ht="25.2" customHeight="1" x14ac:dyDescent="0.3">
      <c r="B38" s="82" t="s">
        <v>146</v>
      </c>
      <c r="E38" s="53"/>
      <c r="F38" s="37"/>
      <c r="G38" s="4">
        <v>16.5</v>
      </c>
      <c r="H38" s="81" t="s">
        <v>143</v>
      </c>
      <c r="I38" s="81" t="s">
        <v>126</v>
      </c>
      <c r="J38" s="59"/>
      <c r="K38" s="4">
        <f t="shared" si="1"/>
        <v>0</v>
      </c>
      <c r="L38" s="3"/>
      <c r="V38" s="15"/>
      <c r="W38" s="15"/>
      <c r="X38" s="15"/>
      <c r="Y38" s="15"/>
    </row>
    <row r="39" spans="2:25" ht="25.2" customHeight="1" x14ac:dyDescent="0.3">
      <c r="B39" s="82" t="s">
        <v>147</v>
      </c>
      <c r="E39" s="53"/>
      <c r="F39" s="37"/>
      <c r="G39" s="4">
        <v>51.57</v>
      </c>
      <c r="H39" s="81" t="s">
        <v>143</v>
      </c>
      <c r="I39" s="81" t="s">
        <v>126</v>
      </c>
      <c r="J39" s="59"/>
      <c r="K39" s="4">
        <f t="shared" si="1"/>
        <v>0</v>
      </c>
      <c r="L39" s="3"/>
      <c r="V39" s="15"/>
      <c r="W39" s="15"/>
      <c r="X39" s="15"/>
      <c r="Y39" s="15"/>
    </row>
    <row r="40" spans="2:25" ht="25.2" customHeight="1" x14ac:dyDescent="0.3">
      <c r="B40" s="82" t="s">
        <v>148</v>
      </c>
      <c r="E40" s="53"/>
      <c r="F40" s="37"/>
      <c r="G40" s="4">
        <v>64.569999999999993</v>
      </c>
      <c r="H40" s="81" t="s">
        <v>143</v>
      </c>
      <c r="I40" s="81" t="s">
        <v>126</v>
      </c>
      <c r="J40" s="59"/>
      <c r="K40" s="4">
        <f t="shared" si="1"/>
        <v>0</v>
      </c>
      <c r="L40" s="3"/>
    </row>
    <row r="41" spans="2:25" ht="25.2" customHeight="1" x14ac:dyDescent="0.3">
      <c r="B41" s="82" t="s">
        <v>149</v>
      </c>
      <c r="E41" s="53"/>
      <c r="F41" s="37"/>
      <c r="G41" s="4">
        <v>42.89</v>
      </c>
      <c r="H41" s="81" t="s">
        <v>143</v>
      </c>
      <c r="I41" s="81" t="s">
        <v>126</v>
      </c>
      <c r="J41" s="59"/>
      <c r="K41" s="4">
        <f t="shared" si="1"/>
        <v>0</v>
      </c>
      <c r="L41" s="3"/>
      <c r="V41" s="2"/>
      <c r="W41" s="2"/>
      <c r="X41" s="2"/>
      <c r="Y41" s="2"/>
    </row>
    <row r="42" spans="2:25" ht="25.2" customHeight="1" x14ac:dyDescent="0.3">
      <c r="B42" s="17" t="s">
        <v>150</v>
      </c>
      <c r="E42" s="53"/>
      <c r="F42" s="37"/>
      <c r="G42" s="4">
        <v>448.32</v>
      </c>
      <c r="H42" s="81" t="s">
        <v>123</v>
      </c>
      <c r="I42" s="81" t="s">
        <v>124</v>
      </c>
      <c r="J42" s="59"/>
      <c r="K42" s="4">
        <f t="shared" si="1"/>
        <v>0</v>
      </c>
      <c r="L42" s="3"/>
    </row>
    <row r="43" spans="2:25" ht="25.2" customHeight="1" x14ac:dyDescent="0.3">
      <c r="B43" s="17" t="s">
        <v>151</v>
      </c>
      <c r="E43" s="53"/>
      <c r="F43" s="37"/>
      <c r="G43" s="4">
        <v>8137</v>
      </c>
      <c r="H43" s="81" t="s">
        <v>123</v>
      </c>
      <c r="I43" s="81" t="s">
        <v>126</v>
      </c>
      <c r="J43" s="59"/>
      <c r="K43" s="4">
        <f t="shared" si="1"/>
        <v>0</v>
      </c>
      <c r="L43" s="3"/>
    </row>
    <row r="44" spans="2:25" ht="25.2" customHeight="1" x14ac:dyDescent="0.3">
      <c r="B44" s="17" t="s">
        <v>152</v>
      </c>
      <c r="E44" s="53"/>
      <c r="F44" s="37"/>
      <c r="G44" s="4">
        <v>53.9</v>
      </c>
      <c r="H44" s="81" t="s">
        <v>143</v>
      </c>
      <c r="I44" s="81" t="s">
        <v>124</v>
      </c>
      <c r="J44" s="59"/>
      <c r="K44" s="4">
        <f t="shared" si="1"/>
        <v>0</v>
      </c>
      <c r="L44" s="3"/>
    </row>
    <row r="45" spans="2:25" ht="25.2" customHeight="1" x14ac:dyDescent="0.3">
      <c r="B45" s="17" t="s">
        <v>153</v>
      </c>
      <c r="E45" s="53"/>
      <c r="F45" s="37"/>
      <c r="G45" s="4">
        <v>337.17</v>
      </c>
      <c r="H45" s="81" t="s">
        <v>143</v>
      </c>
      <c r="I45" s="81" t="s">
        <v>126</v>
      </c>
      <c r="J45" s="59"/>
      <c r="K45" s="4">
        <f t="shared" si="1"/>
        <v>0</v>
      </c>
      <c r="L45" s="3"/>
    </row>
    <row r="46" spans="2:25" ht="25.2" customHeight="1" x14ac:dyDescent="0.3">
      <c r="B46" s="17" t="s">
        <v>154</v>
      </c>
      <c r="E46" s="53"/>
      <c r="F46" s="37"/>
      <c r="G46" s="4">
        <v>148.33000000000001</v>
      </c>
      <c r="H46" s="81" t="s">
        <v>143</v>
      </c>
      <c r="I46" s="81" t="s">
        <v>124</v>
      </c>
      <c r="J46" s="59"/>
      <c r="K46" s="4">
        <f t="shared" si="1"/>
        <v>0</v>
      </c>
      <c r="L46" s="3"/>
    </row>
    <row r="47" spans="2:25" ht="25.2" customHeight="1" x14ac:dyDescent="0.3">
      <c r="B47" s="17" t="s">
        <v>155</v>
      </c>
      <c r="E47" s="53"/>
      <c r="F47" s="37"/>
      <c r="G47" s="4">
        <v>1064.45</v>
      </c>
      <c r="H47" s="81" t="s">
        <v>143</v>
      </c>
      <c r="I47" s="81" t="s">
        <v>126</v>
      </c>
      <c r="J47" s="59"/>
      <c r="K47" s="4">
        <f t="shared" si="1"/>
        <v>0</v>
      </c>
      <c r="L47" s="3"/>
      <c r="V47" s="18"/>
      <c r="W47" s="18"/>
      <c r="X47" s="18"/>
      <c r="Y47" s="18"/>
    </row>
    <row r="48" spans="2:25" ht="25.2" customHeight="1" x14ac:dyDescent="0.3">
      <c r="B48" s="17" t="s">
        <v>156</v>
      </c>
      <c r="E48" s="53"/>
      <c r="F48" s="37"/>
      <c r="G48" s="4">
        <v>0.86</v>
      </c>
      <c r="H48" s="81" t="s">
        <v>128</v>
      </c>
      <c r="I48" s="81" t="s">
        <v>124</v>
      </c>
      <c r="J48" s="59"/>
      <c r="K48" s="4">
        <f t="shared" si="1"/>
        <v>0</v>
      </c>
      <c r="L48" s="3"/>
    </row>
    <row r="49" spans="2:25" ht="25.2" customHeight="1" x14ac:dyDescent="0.3">
      <c r="B49" s="17" t="s">
        <v>157</v>
      </c>
      <c r="E49" s="53"/>
      <c r="F49" s="37"/>
      <c r="G49" s="4">
        <v>0.63</v>
      </c>
      <c r="H49" s="81" t="s">
        <v>128</v>
      </c>
      <c r="I49" s="81" t="s">
        <v>124</v>
      </c>
      <c r="J49" s="59"/>
      <c r="K49" s="4">
        <f t="shared" si="1"/>
        <v>0</v>
      </c>
      <c r="L49" s="3"/>
    </row>
    <row r="50" spans="2:25" ht="25.2" customHeight="1" x14ac:dyDescent="0.3">
      <c r="B50" s="17" t="s">
        <v>158</v>
      </c>
      <c r="E50" s="53"/>
      <c r="F50" s="37"/>
      <c r="G50" s="4">
        <v>0.85</v>
      </c>
      <c r="H50" s="81" t="s">
        <v>128</v>
      </c>
      <c r="I50" s="81" t="s">
        <v>124</v>
      </c>
      <c r="J50" s="59"/>
      <c r="K50" s="4">
        <f t="shared" si="1"/>
        <v>0</v>
      </c>
      <c r="L50" s="3"/>
    </row>
    <row r="51" spans="2:25" ht="25.2" customHeight="1" x14ac:dyDescent="0.3">
      <c r="B51" s="17" t="s">
        <v>159</v>
      </c>
      <c r="E51" s="53"/>
      <c r="F51" s="37"/>
      <c r="G51" s="4">
        <v>1196.3399999999999</v>
      </c>
      <c r="H51" s="81" t="s">
        <v>123</v>
      </c>
      <c r="I51" s="81" t="s">
        <v>124</v>
      </c>
      <c r="J51" s="59"/>
      <c r="K51" s="4">
        <f t="shared" si="1"/>
        <v>0</v>
      </c>
      <c r="L51" s="3"/>
      <c r="V51" s="50"/>
      <c r="W51" s="50"/>
      <c r="X51" s="50"/>
      <c r="Y51" s="50"/>
    </row>
    <row r="52" spans="2:25" ht="25.2" customHeight="1" x14ac:dyDescent="0.3">
      <c r="B52" s="17" t="s">
        <v>160</v>
      </c>
      <c r="E52" s="53"/>
      <c r="F52" s="37"/>
      <c r="G52" s="4">
        <v>731.31</v>
      </c>
      <c r="H52" s="81" t="s">
        <v>123</v>
      </c>
      <c r="I52" s="81" t="s">
        <v>124</v>
      </c>
      <c r="J52" s="59"/>
      <c r="K52" s="4">
        <f t="shared" si="1"/>
        <v>0</v>
      </c>
      <c r="L52" s="3"/>
      <c r="V52" s="50"/>
      <c r="W52" s="50"/>
      <c r="X52" s="50"/>
      <c r="Y52" s="50"/>
    </row>
    <row r="53" spans="2:25" ht="25.2" customHeight="1" x14ac:dyDescent="0.3">
      <c r="B53" s="17" t="s">
        <v>161</v>
      </c>
      <c r="E53" s="53"/>
      <c r="F53" s="37"/>
      <c r="G53" s="4">
        <v>1497.2</v>
      </c>
      <c r="H53" s="81" t="s">
        <v>123</v>
      </c>
      <c r="I53" s="81" t="s">
        <v>124</v>
      </c>
      <c r="J53" s="59"/>
      <c r="K53" s="4">
        <f t="shared" si="1"/>
        <v>0</v>
      </c>
      <c r="L53" s="3"/>
      <c r="V53" s="50"/>
      <c r="W53" s="50"/>
      <c r="X53" s="50"/>
      <c r="Y53" s="50"/>
    </row>
    <row r="54" spans="2:25" ht="25.2" customHeight="1" x14ac:dyDescent="0.3">
      <c r="B54" s="17" t="s">
        <v>162</v>
      </c>
      <c r="E54" s="53"/>
      <c r="F54" s="37"/>
      <c r="G54" s="4">
        <v>1.1200000000000001</v>
      </c>
      <c r="H54" s="81" t="s">
        <v>128</v>
      </c>
      <c r="I54" s="81" t="s">
        <v>124</v>
      </c>
      <c r="J54" s="59"/>
      <c r="K54" s="4">
        <f t="shared" si="1"/>
        <v>0</v>
      </c>
      <c r="L54" s="3"/>
      <c r="V54" s="55"/>
      <c r="W54" s="55"/>
      <c r="X54" s="55"/>
      <c r="Y54" s="55"/>
    </row>
    <row r="55" spans="2:25" ht="25.2" customHeight="1" x14ac:dyDescent="0.3">
      <c r="B55" s="17" t="s">
        <v>163</v>
      </c>
      <c r="E55" s="53"/>
      <c r="F55" s="37"/>
      <c r="G55" s="4">
        <v>1206.1600000000001</v>
      </c>
      <c r="H55" s="81" t="s">
        <v>123</v>
      </c>
      <c r="I55" s="81" t="s">
        <v>124</v>
      </c>
      <c r="J55" s="59"/>
      <c r="K55" s="4">
        <f t="shared" si="1"/>
        <v>0</v>
      </c>
      <c r="L55" s="3"/>
      <c r="V55" s="50"/>
      <c r="W55" s="50"/>
      <c r="X55" s="50"/>
      <c r="Y55" s="50"/>
    </row>
    <row r="56" spans="2:25" ht="25.2" customHeight="1" x14ac:dyDescent="0.3">
      <c r="B56" s="17" t="s">
        <v>164</v>
      </c>
      <c r="E56" s="53"/>
      <c r="F56" s="37"/>
      <c r="G56" s="4">
        <v>1532.03</v>
      </c>
      <c r="H56" s="81" t="s">
        <v>123</v>
      </c>
      <c r="I56" s="81" t="s">
        <v>124</v>
      </c>
      <c r="J56" s="59"/>
      <c r="K56" s="4">
        <f t="shared" si="1"/>
        <v>0</v>
      </c>
      <c r="L56" s="3"/>
      <c r="V56" s="50"/>
      <c r="W56" s="50"/>
      <c r="X56" s="50"/>
      <c r="Y56" s="50"/>
    </row>
    <row r="57" spans="2:25" ht="25.2" customHeight="1" x14ac:dyDescent="0.3">
      <c r="B57" s="17" t="s">
        <v>165</v>
      </c>
      <c r="E57" s="53"/>
      <c r="F57" s="37"/>
      <c r="G57" s="4">
        <v>947.21</v>
      </c>
      <c r="H57" s="81" t="s">
        <v>123</v>
      </c>
      <c r="I57" s="81" t="s">
        <v>124</v>
      </c>
      <c r="J57" s="59"/>
      <c r="K57" s="4">
        <f t="shared" si="1"/>
        <v>0</v>
      </c>
      <c r="L57" s="3"/>
      <c r="V57" s="38"/>
      <c r="W57" s="38"/>
      <c r="X57" s="38"/>
      <c r="Y57" s="38"/>
    </row>
    <row r="58" spans="2:25" ht="25.2" customHeight="1" x14ac:dyDescent="0.3">
      <c r="B58" s="17" t="s">
        <v>166</v>
      </c>
      <c r="E58" s="53"/>
      <c r="F58" s="37"/>
      <c r="G58" s="4">
        <v>1761.83</v>
      </c>
      <c r="H58" s="81" t="s">
        <v>123</v>
      </c>
      <c r="I58" s="81" t="s">
        <v>124</v>
      </c>
      <c r="J58" s="59"/>
      <c r="K58" s="4">
        <f t="shared" si="1"/>
        <v>0</v>
      </c>
      <c r="L58" s="3"/>
      <c r="V58" s="38"/>
      <c r="W58" s="38"/>
      <c r="X58" s="38"/>
      <c r="Y58" s="38"/>
    </row>
    <row r="59" spans="2:25" ht="25.2" customHeight="1" x14ac:dyDescent="0.3">
      <c r="B59" s="17" t="s">
        <v>167</v>
      </c>
      <c r="E59" s="53"/>
      <c r="F59" s="37"/>
      <c r="G59" s="4">
        <v>947.21</v>
      </c>
      <c r="H59" s="81" t="s">
        <v>123</v>
      </c>
      <c r="I59" s="81" t="s">
        <v>124</v>
      </c>
      <c r="J59" s="59"/>
      <c r="K59" s="4">
        <f t="shared" si="1"/>
        <v>0</v>
      </c>
      <c r="L59" s="3"/>
      <c r="V59" s="39"/>
      <c r="W59" s="39"/>
      <c r="X59" s="39"/>
      <c r="Y59" s="39"/>
    </row>
    <row r="60" spans="2:25" ht="25.2" customHeight="1" x14ac:dyDescent="0.3">
      <c r="B60" s="17" t="s">
        <v>168</v>
      </c>
      <c r="E60" s="53"/>
      <c r="F60" s="37"/>
      <c r="G60" s="4">
        <v>2530.39</v>
      </c>
      <c r="H60" s="81" t="s">
        <v>123</v>
      </c>
      <c r="I60" s="81" t="s">
        <v>124</v>
      </c>
      <c r="J60" s="59"/>
      <c r="K60" s="4">
        <f t="shared" si="1"/>
        <v>0</v>
      </c>
      <c r="L60" s="3"/>
    </row>
    <row r="61" spans="2:25" ht="25.2" customHeight="1" x14ac:dyDescent="0.3">
      <c r="B61" s="17" t="s">
        <v>169</v>
      </c>
      <c r="E61" s="53"/>
      <c r="F61" s="37"/>
      <c r="G61" s="4">
        <v>2012.46</v>
      </c>
      <c r="H61" s="81" t="s">
        <v>123</v>
      </c>
      <c r="I61" s="81" t="s">
        <v>124</v>
      </c>
      <c r="J61" s="59"/>
      <c r="K61" s="4">
        <f t="shared" si="1"/>
        <v>0</v>
      </c>
      <c r="L61" s="3"/>
      <c r="V61" s="11"/>
      <c r="W61" s="11"/>
      <c r="X61" s="11"/>
      <c r="Y61" s="11"/>
    </row>
    <row r="62" spans="2:25" ht="25.2" customHeight="1" x14ac:dyDescent="0.3">
      <c r="B62" s="17" t="s">
        <v>170</v>
      </c>
      <c r="E62" s="53"/>
      <c r="F62" s="37"/>
      <c r="G62" s="4">
        <v>2530.38</v>
      </c>
      <c r="H62" s="81" t="s">
        <v>123</v>
      </c>
      <c r="I62" s="81" t="s">
        <v>124</v>
      </c>
      <c r="J62" s="59"/>
      <c r="K62" s="4">
        <f t="shared" si="1"/>
        <v>0</v>
      </c>
      <c r="L62" s="3"/>
    </row>
    <row r="63" spans="2:25" ht="25.2" customHeight="1" x14ac:dyDescent="0.3">
      <c r="B63" s="17" t="s">
        <v>171</v>
      </c>
      <c r="E63" s="53"/>
      <c r="F63" s="37"/>
      <c r="G63" s="4">
        <v>2012.65</v>
      </c>
      <c r="H63" s="81" t="s">
        <v>123</v>
      </c>
      <c r="I63" s="81" t="s">
        <v>124</v>
      </c>
      <c r="J63" s="59"/>
      <c r="K63" s="4">
        <f t="shared" si="1"/>
        <v>0</v>
      </c>
      <c r="L63" s="3"/>
    </row>
    <row r="64" spans="2:25" ht="25.2" customHeight="1" x14ac:dyDescent="0.3">
      <c r="B64" s="17" t="s">
        <v>172</v>
      </c>
      <c r="E64" s="53"/>
      <c r="F64" s="37"/>
      <c r="G64" s="4">
        <v>2530.38</v>
      </c>
      <c r="H64" s="81" t="s">
        <v>123</v>
      </c>
      <c r="I64" s="81" t="s">
        <v>124</v>
      </c>
      <c r="J64" s="59"/>
      <c r="K64" s="4">
        <f t="shared" si="1"/>
        <v>0</v>
      </c>
      <c r="L64" s="3"/>
    </row>
    <row r="65" spans="1:25" ht="25.2" customHeight="1" x14ac:dyDescent="0.3">
      <c r="B65" s="17" t="s">
        <v>173</v>
      </c>
      <c r="E65" s="53"/>
      <c r="F65" s="37"/>
      <c r="G65" s="4">
        <v>2012.65</v>
      </c>
      <c r="H65" s="81" t="s">
        <v>123</v>
      </c>
      <c r="I65" s="81" t="s">
        <v>124</v>
      </c>
      <c r="J65" s="59"/>
      <c r="K65" s="4">
        <f t="shared" si="1"/>
        <v>0</v>
      </c>
      <c r="L65" s="3"/>
    </row>
    <row r="66" spans="1:25" ht="25.2" customHeight="1" x14ac:dyDescent="0.3">
      <c r="B66" s="17" t="s">
        <v>174</v>
      </c>
      <c r="E66" s="53"/>
      <c r="F66" s="37"/>
      <c r="G66" s="4">
        <v>2530.38</v>
      </c>
      <c r="H66" s="81" t="s">
        <v>123</v>
      </c>
      <c r="I66" s="81" t="s">
        <v>124</v>
      </c>
      <c r="J66" s="59"/>
      <c r="K66" s="4">
        <f t="shared" si="1"/>
        <v>0</v>
      </c>
      <c r="L66" s="3"/>
    </row>
    <row r="67" spans="1:25" ht="25.2" customHeight="1" x14ac:dyDescent="0.3">
      <c r="B67" s="17" t="s">
        <v>175</v>
      </c>
      <c r="E67" s="53"/>
      <c r="F67" s="37"/>
      <c r="G67" s="4">
        <v>2012.65</v>
      </c>
      <c r="H67" s="81" t="s">
        <v>123</v>
      </c>
      <c r="I67" s="81" t="s">
        <v>124</v>
      </c>
      <c r="J67" s="59"/>
      <c r="K67" s="4">
        <f t="shared" si="1"/>
        <v>0</v>
      </c>
      <c r="L67" s="3"/>
    </row>
    <row r="68" spans="1:25" ht="25.2" customHeight="1" x14ac:dyDescent="0.3">
      <c r="B68" s="96"/>
      <c r="C68" s="6"/>
      <c r="D68" s="6"/>
      <c r="E68" s="97"/>
      <c r="F68" s="98"/>
      <c r="G68" s="5"/>
      <c r="H68" s="99"/>
      <c r="I68" s="99"/>
      <c r="J68" s="105"/>
      <c r="K68" s="106"/>
      <c r="L68" s="3"/>
    </row>
    <row r="69" spans="1:25" ht="25.2" customHeight="1" x14ac:dyDescent="0.3">
      <c r="B69" s="100" t="s">
        <v>179</v>
      </c>
      <c r="C69" s="101"/>
      <c r="D69" s="101"/>
      <c r="E69" s="92"/>
      <c r="F69" s="91"/>
      <c r="G69" s="93"/>
      <c r="H69" s="94" t="s">
        <v>123</v>
      </c>
      <c r="I69" s="94" t="s">
        <v>124</v>
      </c>
      <c r="J69" s="95"/>
      <c r="K69" s="93">
        <f t="shared" si="1"/>
        <v>0</v>
      </c>
      <c r="L69" s="3"/>
    </row>
    <row r="70" spans="1:25" ht="25.2" customHeight="1" thickBot="1" x14ac:dyDescent="0.35">
      <c r="F70" s="35"/>
      <c r="L70" s="3"/>
    </row>
    <row r="71" spans="1:25" ht="25.2" customHeight="1" thickBot="1" x14ac:dyDescent="0.35">
      <c r="A71" s="25" t="s">
        <v>23</v>
      </c>
      <c r="B71" s="9"/>
      <c r="C71" s="9"/>
      <c r="D71" s="9"/>
      <c r="E71" s="9"/>
      <c r="F71" s="36"/>
      <c r="G71" s="27" t="s">
        <v>19</v>
      </c>
      <c r="H71" s="52" t="s">
        <v>9</v>
      </c>
      <c r="I71" s="27" t="s">
        <v>21</v>
      </c>
      <c r="J71" s="10">
        <f>SUM(I73:I78)</f>
        <v>0</v>
      </c>
      <c r="L71" s="3"/>
    </row>
    <row r="72" spans="1:25" ht="25.2" customHeight="1" x14ac:dyDescent="0.3">
      <c r="B72" s="1" t="s">
        <v>32</v>
      </c>
      <c r="F72" s="35"/>
      <c r="H72" s="7"/>
      <c r="I72" s="12"/>
      <c r="L72" s="3"/>
    </row>
    <row r="73" spans="1:25" ht="25.2" customHeight="1" x14ac:dyDescent="0.3">
      <c r="C73" s="1" t="s">
        <v>28</v>
      </c>
      <c r="F73" s="35"/>
      <c r="G73" s="4">
        <v>15</v>
      </c>
      <c r="H73" s="59"/>
      <c r="I73" s="4">
        <f t="shared" ref="I73:I76" si="2">H73*G73</f>
        <v>0</v>
      </c>
      <c r="L73" s="3"/>
    </row>
    <row r="74" spans="1:25" ht="25.2" customHeight="1" x14ac:dyDescent="0.3">
      <c r="C74" s="1" t="s">
        <v>30</v>
      </c>
      <c r="F74" s="35"/>
      <c r="G74" s="4">
        <v>17.5</v>
      </c>
      <c r="H74" s="63"/>
      <c r="I74" s="4">
        <f t="shared" si="2"/>
        <v>0</v>
      </c>
      <c r="L74" s="3"/>
    </row>
    <row r="75" spans="1:25" ht="25.2" customHeight="1" x14ac:dyDescent="0.3">
      <c r="C75" s="1" t="s">
        <v>29</v>
      </c>
      <c r="F75" s="35"/>
      <c r="G75" s="4">
        <v>22.5</v>
      </c>
      <c r="H75" s="59"/>
      <c r="I75" s="4">
        <f t="shared" si="2"/>
        <v>0</v>
      </c>
      <c r="L75" s="3"/>
    </row>
    <row r="76" spans="1:25" ht="25.2" customHeight="1" x14ac:dyDescent="0.3">
      <c r="C76" s="1" t="s">
        <v>31</v>
      </c>
      <c r="F76" s="35"/>
      <c r="G76" s="4">
        <v>25</v>
      </c>
      <c r="H76" s="59"/>
      <c r="I76" s="4">
        <f t="shared" si="2"/>
        <v>0</v>
      </c>
      <c r="L76" s="3"/>
    </row>
    <row r="77" spans="1:25" ht="25.2" customHeight="1" x14ac:dyDescent="0.3">
      <c r="B77" s="1" t="s">
        <v>24</v>
      </c>
      <c r="F77" s="35"/>
      <c r="G77" s="4">
        <v>7</v>
      </c>
      <c r="H77" s="59"/>
      <c r="I77" s="4">
        <f t="shared" ref="I77:I78" si="3">H77*G77</f>
        <v>0</v>
      </c>
      <c r="L77" s="3"/>
    </row>
    <row r="78" spans="1:25" ht="25.2" customHeight="1" x14ac:dyDescent="0.3">
      <c r="B78" s="1" t="s">
        <v>25</v>
      </c>
      <c r="F78" s="35"/>
      <c r="G78" s="4">
        <v>2.5</v>
      </c>
      <c r="H78" s="59"/>
      <c r="I78" s="4">
        <f t="shared" si="3"/>
        <v>0</v>
      </c>
    </row>
    <row r="79" spans="1:25" s="2" customFormat="1" ht="25.2" customHeight="1" thickBot="1" x14ac:dyDescent="0.35">
      <c r="A79" s="1"/>
      <c r="B79" s="1"/>
      <c r="C79" s="1"/>
      <c r="D79" s="1"/>
      <c r="E79" s="1"/>
      <c r="F79" s="35"/>
      <c r="G79" s="3"/>
      <c r="H79" s="1"/>
      <c r="I79" s="3"/>
      <c r="J79" s="3"/>
      <c r="Q79" s="1"/>
      <c r="R79" s="1"/>
      <c r="S79" s="1"/>
      <c r="T79" s="1"/>
      <c r="U79" s="1"/>
      <c r="V79" s="1"/>
      <c r="W79" s="1"/>
      <c r="X79" s="1"/>
      <c r="Y79" s="1"/>
    </row>
    <row r="80" spans="1:25" ht="25.35" customHeight="1" thickBot="1" x14ac:dyDescent="0.35">
      <c r="A80" s="25" t="s">
        <v>26</v>
      </c>
      <c r="B80" s="9"/>
      <c r="C80" s="9"/>
      <c r="D80" s="9"/>
      <c r="E80" s="9"/>
      <c r="F80" s="36"/>
      <c r="G80" s="8"/>
      <c r="H80" s="9"/>
      <c r="I80" s="28"/>
      <c r="J80" s="10">
        <f>SUM(I81:I83)</f>
        <v>0</v>
      </c>
    </row>
    <row r="81" spans="1:25" ht="25.35" customHeight="1" x14ac:dyDescent="0.3">
      <c r="A81" s="15"/>
      <c r="B81" s="239" t="s">
        <v>84</v>
      </c>
      <c r="C81" s="239"/>
      <c r="D81" s="239"/>
      <c r="E81" s="16"/>
      <c r="F81" s="33" t="s">
        <v>98</v>
      </c>
      <c r="G81" s="89" t="s">
        <v>33</v>
      </c>
      <c r="H81" s="87"/>
      <c r="I81" s="64"/>
      <c r="J81" s="24"/>
    </row>
    <row r="82" spans="1:25" ht="25.35" customHeight="1" x14ac:dyDescent="0.3">
      <c r="A82" s="15"/>
      <c r="B82" s="109" t="s">
        <v>85</v>
      </c>
      <c r="C82" s="109"/>
      <c r="D82" s="109"/>
      <c r="E82" s="108"/>
      <c r="F82" s="33" t="s">
        <v>99</v>
      </c>
      <c r="G82" s="90" t="s">
        <v>34</v>
      </c>
      <c r="H82" s="88"/>
      <c r="I82" s="65"/>
      <c r="J82" s="24"/>
    </row>
    <row r="83" spans="1:25" ht="25.35" customHeight="1" x14ac:dyDescent="0.3">
      <c r="A83" s="15"/>
      <c r="B83" s="239" t="s">
        <v>83</v>
      </c>
      <c r="C83" s="239"/>
      <c r="D83" s="239"/>
      <c r="E83" s="16"/>
      <c r="F83" s="33" t="s">
        <v>94</v>
      </c>
      <c r="G83" s="90" t="s">
        <v>35</v>
      </c>
      <c r="H83" s="88"/>
      <c r="I83" s="65"/>
      <c r="J83" s="24"/>
    </row>
    <row r="84" spans="1:25" ht="25.2" customHeight="1" thickBot="1" x14ac:dyDescent="0.35">
      <c r="F84" s="35"/>
    </row>
    <row r="85" spans="1:25" ht="25.2" customHeight="1" thickBot="1" x14ac:dyDescent="0.35">
      <c r="A85" s="25" t="s">
        <v>27</v>
      </c>
      <c r="B85" s="9"/>
      <c r="C85" s="9"/>
      <c r="D85" s="9"/>
      <c r="E85" s="9"/>
      <c r="F85" s="36"/>
      <c r="G85" s="27" t="s">
        <v>89</v>
      </c>
      <c r="H85" s="52" t="s">
        <v>20</v>
      </c>
      <c r="I85" s="8"/>
      <c r="J85" s="10">
        <f>SUM(I86:I88)</f>
        <v>0</v>
      </c>
    </row>
    <row r="86" spans="1:25" ht="25.2" customHeight="1" x14ac:dyDescent="0.3">
      <c r="B86" s="1" t="s">
        <v>88</v>
      </c>
      <c r="F86" s="35"/>
      <c r="G86" s="13">
        <v>1.75</v>
      </c>
      <c r="H86" s="63"/>
      <c r="I86" s="4">
        <f t="shared" ref="I86:I87" si="4">H86*G86</f>
        <v>0</v>
      </c>
      <c r="J86" s="12"/>
    </row>
    <row r="87" spans="1:25" ht="25.2" customHeight="1" x14ac:dyDescent="0.3">
      <c r="B87" s="1" t="s">
        <v>87</v>
      </c>
      <c r="F87" s="35"/>
      <c r="G87" s="13">
        <v>4.25</v>
      </c>
      <c r="H87" s="59"/>
      <c r="I87" s="4">
        <f t="shared" si="4"/>
        <v>0</v>
      </c>
      <c r="J87" s="12"/>
    </row>
    <row r="88" spans="1:25" s="2" customFormat="1" ht="25.2" customHeight="1" x14ac:dyDescent="0.3">
      <c r="A88" s="1"/>
      <c r="B88" s="1" t="s">
        <v>86</v>
      </c>
      <c r="C88" s="1"/>
      <c r="D88" s="1"/>
      <c r="E88" s="1"/>
      <c r="F88" s="35" t="s">
        <v>94</v>
      </c>
      <c r="G88" s="234" t="s">
        <v>35</v>
      </c>
      <c r="H88" s="235"/>
      <c r="I88" s="60"/>
      <c r="J88" s="12"/>
      <c r="Q88" s="1"/>
      <c r="R88" s="1"/>
      <c r="S88" s="1"/>
      <c r="T88" s="1"/>
      <c r="U88" s="1"/>
      <c r="V88" s="1"/>
      <c r="W88" s="1"/>
      <c r="X88" s="1"/>
      <c r="Y88" s="1"/>
    </row>
    <row r="89" spans="1:25" s="15" customFormat="1" ht="25.2" customHeight="1" thickBot="1" x14ac:dyDescent="0.35">
      <c r="A89" s="1"/>
      <c r="B89" s="1"/>
      <c r="C89" s="1"/>
      <c r="D89" s="1"/>
      <c r="E89" s="1"/>
      <c r="F89" s="35"/>
      <c r="G89" s="3"/>
      <c r="H89" s="1"/>
      <c r="I89" s="3"/>
      <c r="J89" s="3"/>
      <c r="Q89" s="1"/>
      <c r="R89" s="1"/>
      <c r="S89" s="1"/>
      <c r="T89" s="1"/>
      <c r="U89" s="1"/>
      <c r="V89" s="1"/>
      <c r="W89" s="1"/>
      <c r="X89" s="1"/>
      <c r="Y89" s="1"/>
    </row>
    <row r="90" spans="1:25" s="15" customFormat="1" ht="25.2" customHeight="1" thickBot="1" x14ac:dyDescent="0.35">
      <c r="A90" s="30" t="s">
        <v>36</v>
      </c>
      <c r="B90" s="20"/>
      <c r="C90" s="20"/>
      <c r="D90" s="20"/>
      <c r="E90" s="20"/>
      <c r="F90" s="34"/>
      <c r="G90" s="19"/>
      <c r="H90" s="29"/>
      <c r="I90" s="31"/>
      <c r="J90" s="32" t="e">
        <f>SUM(J85,J80,J71,L18,#REF!,J6,J15)</f>
        <v>#REF!</v>
      </c>
      <c r="Q90" s="1"/>
      <c r="R90" s="1"/>
      <c r="S90" s="1"/>
      <c r="T90" s="1"/>
      <c r="U90" s="1"/>
      <c r="V90" s="1"/>
      <c r="W90" s="1"/>
      <c r="X90" s="1"/>
      <c r="Y90" s="1"/>
    </row>
    <row r="91" spans="1:25" s="15" customFormat="1" ht="25.2" customHeight="1" thickBot="1" x14ac:dyDescent="0.35">
      <c r="A91" s="41" t="s">
        <v>106</v>
      </c>
      <c r="B91" s="42"/>
      <c r="C91" s="42"/>
      <c r="D91" s="42"/>
      <c r="E91" s="42"/>
      <c r="F91" s="43"/>
      <c r="G91" s="44"/>
      <c r="H91" s="45"/>
      <c r="I91" s="44"/>
      <c r="J91" s="46" t="e">
        <f>I3-J90</f>
        <v>#REF!</v>
      </c>
      <c r="Q91" s="1"/>
      <c r="R91" s="1"/>
      <c r="S91" s="1"/>
      <c r="T91" s="1"/>
      <c r="U91" s="1"/>
      <c r="V91" s="1"/>
      <c r="W91" s="1"/>
      <c r="X91" s="1"/>
      <c r="Y91" s="1"/>
    </row>
    <row r="92" spans="1:25" ht="25.2" customHeight="1" x14ac:dyDescent="0.3">
      <c r="F92" s="35"/>
      <c r="J92" s="49" t="e">
        <f>IF(I3-J90&gt;0,"voldoet niet!!!","voldoet")</f>
        <v>#REF!</v>
      </c>
    </row>
    <row r="93" spans="1:25" s="2" customFormat="1" ht="25.2" customHeight="1" thickBot="1" x14ac:dyDescent="0.35">
      <c r="A93" s="1"/>
      <c r="B93" s="1"/>
      <c r="C93" s="1"/>
      <c r="D93" s="1"/>
      <c r="E93" s="1"/>
      <c r="F93" s="35"/>
      <c r="G93" s="3"/>
      <c r="H93" s="1"/>
      <c r="I93" s="3"/>
      <c r="J93" s="49"/>
      <c r="Q93" s="1"/>
      <c r="R93" s="1"/>
      <c r="S93" s="1"/>
      <c r="T93" s="1"/>
      <c r="U93" s="1"/>
      <c r="V93" s="1"/>
      <c r="W93" s="1"/>
      <c r="X93" s="1"/>
      <c r="Y93" s="1"/>
    </row>
    <row r="94" spans="1:25" ht="25.2" customHeight="1" thickBot="1" x14ac:dyDescent="0.35">
      <c r="A94" s="25" t="s">
        <v>110</v>
      </c>
      <c r="B94" s="9"/>
      <c r="C94" s="9"/>
      <c r="D94" s="9"/>
      <c r="E94" s="9"/>
      <c r="F94" s="36"/>
      <c r="G94" s="8"/>
      <c r="H94" s="9"/>
      <c r="I94" s="8"/>
      <c r="J94" s="57">
        <f>I95</f>
        <v>0</v>
      </c>
    </row>
    <row r="95" spans="1:25" ht="25.2" customHeight="1" x14ac:dyDescent="0.3">
      <c r="A95" s="50"/>
      <c r="B95" s="48" t="s">
        <v>107</v>
      </c>
      <c r="C95" s="48"/>
      <c r="D95" s="48"/>
      <c r="E95" s="48"/>
      <c r="F95" s="54"/>
      <c r="G95" s="47"/>
      <c r="H95" s="48"/>
      <c r="I95" s="66"/>
      <c r="J95" s="56"/>
    </row>
    <row r="96" spans="1:25" ht="25.2" customHeight="1" thickBot="1" x14ac:dyDescent="0.35">
      <c r="A96" s="48"/>
      <c r="B96" s="48"/>
      <c r="C96" s="48"/>
      <c r="D96" s="48"/>
      <c r="E96" s="48"/>
      <c r="F96" s="54"/>
      <c r="G96" s="47"/>
      <c r="H96" s="48"/>
      <c r="I96" s="47"/>
      <c r="J96" s="56"/>
    </row>
    <row r="97" spans="1:25" ht="25.2" customHeight="1" thickBot="1" x14ac:dyDescent="0.35">
      <c r="A97" s="67" t="s">
        <v>108</v>
      </c>
      <c r="B97" s="68"/>
      <c r="C97" s="68"/>
      <c r="D97" s="68"/>
      <c r="E97" s="68"/>
      <c r="F97" s="69"/>
      <c r="G97" s="70"/>
      <c r="H97" s="68"/>
      <c r="I97" s="68"/>
      <c r="J97" s="21" t="e">
        <f>J90+I95</f>
        <v>#REF!</v>
      </c>
    </row>
    <row r="98" spans="1:25" ht="25.2" customHeight="1" thickBot="1" x14ac:dyDescent="0.35">
      <c r="A98" s="71" t="s">
        <v>109</v>
      </c>
      <c r="B98" s="72"/>
      <c r="C98" s="72"/>
      <c r="D98" s="72"/>
      <c r="E98" s="72"/>
      <c r="F98" s="73"/>
      <c r="G98" s="74"/>
      <c r="H98" s="72"/>
      <c r="I98" s="74"/>
      <c r="J98" s="75" t="e">
        <f>IF((J97-I3)&lt;0,"voldoet niet!!!","voldoet")</f>
        <v>#REF!</v>
      </c>
    </row>
    <row r="99" spans="1:25" s="18" customFormat="1" ht="25.2" customHeight="1" x14ac:dyDescent="0.3">
      <c r="A99" s="50"/>
      <c r="B99" s="50"/>
      <c r="C99" s="50"/>
      <c r="D99" s="50"/>
      <c r="E99" s="50"/>
      <c r="F99" s="50"/>
      <c r="G99" s="51"/>
      <c r="H99" s="50"/>
      <c r="I99" s="51"/>
      <c r="J99" s="51"/>
      <c r="Q99" s="1"/>
      <c r="R99" s="1"/>
      <c r="S99" s="1"/>
      <c r="T99" s="1"/>
      <c r="U99" s="1"/>
      <c r="V99" s="1"/>
      <c r="W99" s="1"/>
      <c r="X99" s="1"/>
      <c r="Y99" s="1"/>
    </row>
    <row r="100" spans="1:25" ht="25.2" customHeight="1" x14ac:dyDescent="0.3">
      <c r="A100" s="50"/>
      <c r="B100" s="50"/>
      <c r="C100" s="50"/>
      <c r="D100" s="50"/>
      <c r="E100" s="50"/>
      <c r="F100" s="50"/>
      <c r="G100" s="50"/>
      <c r="H100" s="50"/>
      <c r="I100" s="50"/>
      <c r="J100" s="50"/>
    </row>
    <row r="101" spans="1:25" ht="25.35" customHeight="1" x14ac:dyDescent="0.3">
      <c r="A101" s="40" t="s">
        <v>100</v>
      </c>
      <c r="B101" s="86" t="s">
        <v>96</v>
      </c>
      <c r="C101" s="85"/>
      <c r="D101" s="85"/>
      <c r="E101" s="85"/>
      <c r="F101" s="85"/>
      <c r="G101" s="85"/>
      <c r="H101" s="85"/>
      <c r="I101" s="85"/>
      <c r="J101" s="85"/>
    </row>
    <row r="102" spans="1:25" ht="25.35" customHeight="1" x14ac:dyDescent="0.3">
      <c r="A102" s="40" t="s">
        <v>101</v>
      </c>
      <c r="B102" s="86" t="s">
        <v>97</v>
      </c>
      <c r="C102" s="85"/>
      <c r="D102" s="85"/>
      <c r="E102" s="85"/>
      <c r="F102" s="85"/>
      <c r="G102" s="85"/>
      <c r="H102" s="85"/>
      <c r="I102" s="85"/>
      <c r="J102" s="85"/>
    </row>
    <row r="103" spans="1:25" s="50" customFormat="1" ht="25.35" customHeight="1" x14ac:dyDescent="0.3">
      <c r="A103" s="40" t="s">
        <v>102</v>
      </c>
      <c r="B103" s="86" t="s">
        <v>103</v>
      </c>
      <c r="C103" s="85"/>
      <c r="D103" s="85"/>
      <c r="E103" s="85"/>
      <c r="F103" s="85"/>
      <c r="G103" s="85"/>
      <c r="H103" s="85"/>
      <c r="I103" s="85"/>
      <c r="J103" s="85"/>
      <c r="Q103" s="1"/>
      <c r="R103" s="1"/>
      <c r="S103" s="1"/>
      <c r="T103" s="1"/>
      <c r="U103" s="1"/>
      <c r="V103" s="1"/>
      <c r="W103" s="1"/>
      <c r="X103" s="1"/>
      <c r="Y103" s="1"/>
    </row>
    <row r="104" spans="1:25" s="50" customFormat="1" ht="25.35" customHeight="1" x14ac:dyDescent="0.3">
      <c r="A104" s="110" t="s">
        <v>93</v>
      </c>
      <c r="B104" s="86" t="s">
        <v>188</v>
      </c>
      <c r="C104" s="85"/>
      <c r="D104" s="85"/>
      <c r="E104" s="85"/>
      <c r="F104" s="85"/>
      <c r="G104" s="85"/>
      <c r="H104" s="85"/>
      <c r="I104" s="85"/>
      <c r="J104" s="85"/>
      <c r="Q104" s="1"/>
      <c r="R104" s="1"/>
      <c r="S104" s="1"/>
      <c r="T104" s="1"/>
      <c r="U104" s="1"/>
      <c r="V104" s="1"/>
      <c r="W104" s="1"/>
      <c r="X104" s="1"/>
      <c r="Y104" s="1"/>
    </row>
    <row r="105" spans="1:25" s="50" customFormat="1" ht="25.35" customHeight="1" x14ac:dyDescent="0.3">
      <c r="A105" s="55"/>
      <c r="B105" s="55"/>
      <c r="C105" s="85"/>
      <c r="D105" s="85"/>
      <c r="E105" s="85"/>
      <c r="F105" s="85"/>
      <c r="G105" s="85"/>
      <c r="H105" s="85"/>
      <c r="I105" s="85"/>
      <c r="J105" s="85"/>
      <c r="Q105" s="1"/>
      <c r="R105" s="1"/>
      <c r="S105" s="1"/>
      <c r="T105" s="1"/>
      <c r="U105" s="1"/>
      <c r="V105" s="1"/>
      <c r="W105" s="1"/>
      <c r="X105" s="1"/>
      <c r="Y105" s="1"/>
    </row>
    <row r="106" spans="1:25" s="55" customFormat="1" ht="25.35" customHeight="1" x14ac:dyDescent="0.3">
      <c r="A106" s="1"/>
      <c r="B106" s="1"/>
      <c r="C106" s="1"/>
      <c r="D106" s="1"/>
      <c r="E106" s="85"/>
      <c r="F106" s="85"/>
      <c r="G106" s="85"/>
      <c r="H106" s="85"/>
      <c r="I106" s="85"/>
      <c r="J106" s="85"/>
      <c r="Q106" s="1"/>
      <c r="R106" s="1"/>
      <c r="S106" s="1"/>
      <c r="T106" s="1"/>
      <c r="U106" s="1"/>
      <c r="V106" s="1"/>
      <c r="W106" s="1"/>
      <c r="X106" s="1"/>
      <c r="Y106" s="1"/>
    </row>
    <row r="107" spans="1:25" s="50" customFormat="1" ht="25.35" customHeight="1" x14ac:dyDescent="0.3">
      <c r="A107" s="1"/>
      <c r="B107" s="1"/>
      <c r="C107" s="1"/>
      <c r="D107" s="1"/>
      <c r="E107" s="1"/>
      <c r="F107" s="1"/>
      <c r="G107" s="3"/>
      <c r="H107" s="1"/>
      <c r="I107" s="3"/>
      <c r="J107" s="3"/>
      <c r="Q107" s="1"/>
      <c r="R107" s="1"/>
      <c r="S107" s="1"/>
      <c r="T107" s="1"/>
      <c r="U107" s="1"/>
      <c r="V107" s="1"/>
      <c r="W107" s="1"/>
      <c r="X107" s="1"/>
      <c r="Y107" s="1"/>
    </row>
    <row r="108" spans="1:25" s="50" customFormat="1" ht="34.950000000000003" customHeight="1" x14ac:dyDescent="0.3">
      <c r="A108" s="1"/>
      <c r="B108" s="1"/>
      <c r="C108" s="1"/>
      <c r="D108" s="1"/>
      <c r="E108" s="1"/>
      <c r="F108" s="1"/>
      <c r="G108" s="3"/>
      <c r="H108" s="1"/>
      <c r="I108" s="3"/>
      <c r="J108" s="3"/>
      <c r="K108" s="80"/>
      <c r="Q108" s="1"/>
      <c r="R108" s="1"/>
      <c r="S108" s="1"/>
      <c r="T108" s="1"/>
      <c r="U108" s="1"/>
      <c r="V108" s="1"/>
      <c r="W108" s="1"/>
      <c r="X108" s="1"/>
      <c r="Y108" s="1"/>
    </row>
    <row r="109" spans="1:25" s="38" customFormat="1" ht="34.950000000000003" customHeight="1" x14ac:dyDescent="0.3">
      <c r="A109" s="1"/>
      <c r="B109" s="1"/>
      <c r="C109" s="1"/>
      <c r="D109" s="1"/>
      <c r="E109" s="1"/>
      <c r="F109" s="1"/>
      <c r="G109" s="3"/>
      <c r="H109" s="1"/>
      <c r="I109" s="3"/>
      <c r="J109" s="3"/>
      <c r="Q109" s="1"/>
      <c r="R109" s="1"/>
      <c r="S109" s="1"/>
      <c r="T109" s="1"/>
      <c r="U109" s="1"/>
      <c r="V109" s="1"/>
      <c r="W109" s="1"/>
      <c r="X109" s="1"/>
      <c r="Y109" s="1"/>
    </row>
    <row r="110" spans="1:25" s="38" customFormat="1" ht="34.950000000000003" customHeight="1" x14ac:dyDescent="0.3">
      <c r="A110" s="1"/>
      <c r="B110" s="1"/>
      <c r="C110" s="1"/>
      <c r="D110" s="1"/>
      <c r="E110" s="1"/>
      <c r="F110" s="1"/>
      <c r="G110" s="3"/>
      <c r="H110" s="1"/>
      <c r="I110" s="3"/>
      <c r="J110" s="3"/>
      <c r="Q110" s="1"/>
      <c r="R110" s="1"/>
      <c r="S110" s="1"/>
      <c r="T110" s="1"/>
      <c r="U110" s="1"/>
      <c r="V110" s="1"/>
      <c r="W110" s="1"/>
      <c r="X110" s="1"/>
      <c r="Y110" s="1"/>
    </row>
    <row r="111" spans="1:25" s="39" customFormat="1" ht="34.950000000000003" customHeight="1" x14ac:dyDescent="0.3">
      <c r="A111" s="1"/>
      <c r="B111" s="1"/>
      <c r="C111" s="1"/>
      <c r="D111" s="1"/>
      <c r="E111" s="1"/>
      <c r="F111" s="1"/>
      <c r="G111" s="3"/>
      <c r="H111" s="1"/>
      <c r="I111" s="3"/>
      <c r="J111" s="3"/>
      <c r="Q111" s="1"/>
      <c r="R111" s="1"/>
      <c r="S111" s="1"/>
      <c r="T111" s="1"/>
      <c r="U111" s="1"/>
      <c r="V111" s="1"/>
      <c r="W111" s="1"/>
      <c r="X111" s="1"/>
      <c r="Y111" s="1"/>
    </row>
    <row r="112" spans="1:25" ht="34.950000000000003" customHeight="1" x14ac:dyDescent="0.3"/>
    <row r="113" spans="1:25" s="11" customFormat="1" ht="34.950000000000003" customHeight="1" x14ac:dyDescent="0.3">
      <c r="A113" s="1"/>
      <c r="B113" s="1"/>
      <c r="C113" s="1"/>
      <c r="D113" s="1"/>
      <c r="E113" s="1"/>
      <c r="F113" s="1"/>
      <c r="G113" s="3"/>
      <c r="H113" s="1"/>
      <c r="I113" s="3"/>
      <c r="J113" s="3"/>
      <c r="Q113" s="1"/>
      <c r="R113" s="1"/>
      <c r="S113" s="1"/>
      <c r="T113" s="1"/>
      <c r="U113" s="1"/>
      <c r="V113" s="1"/>
      <c r="W113" s="1"/>
      <c r="X113" s="1"/>
      <c r="Y113" s="1"/>
    </row>
    <row r="114" spans="1:25" ht="34.950000000000003" customHeight="1" x14ac:dyDescent="0.3"/>
  </sheetData>
  <sheetProtection sheet="1" objects="1" scenarios="1" selectLockedCells="1"/>
  <protectedRanges>
    <protectedRange algorithmName="SHA-512" hashValue="YDfjfkri9QVFbU09LQyeAltL/Z1MW9xqSp34j+XbW/pHiZK1alazYC4gMKn1/KiG+C9+A8j1/je2xfG4FTYwqA==" saltValue="+W2INtSDjkZ4xNnty98JLA==" spinCount="100000" sqref="A104:B104 K70:L116 K1:L18 L19:L25 L27:L69 K19:K69 C104:D107 A106:B107 A1:B103 E1:J108 C1:D103" name="Blad Landschappelijke kwaliteit" securityDescriptor="O:WDG:WDD:(A;;CC;;;S-1-5-21-1769547505-368818356-1898726288-1580)(A;;CC;;;S-1-5-21-1769547505-368818356-1898726288-3185)(A;;CC;;;S-1-5-21-1769547505-368818356-1898726288-3216)(A;;CC;;;S-1-5-21-1769547505-368818356-1898726288-3228)(A;;CC;;;S-1-5-21-1769547505-368818356-1898726288-3247)"/>
  </protectedRanges>
  <mergeCells count="5">
    <mergeCell ref="G88:H88"/>
    <mergeCell ref="I3:J3"/>
    <mergeCell ref="A1:J1"/>
    <mergeCell ref="B81:D81"/>
    <mergeCell ref="B83:D83"/>
  </mergeCells>
  <pageMargins left="0.70866141732283472" right="0.70866141732283472" top="0.74803149606299213" bottom="0.74803149606299213" header="0.31496062992125984" footer="0.31496062992125984"/>
  <pageSetup paperSize="9" scale="5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Bestemmingswinst</vt:lpstr>
      <vt:lpstr>Landschappelijke Kwaliteit</vt:lpstr>
      <vt:lpstr>Bestemmingswinst!Afdrukbereik</vt:lpstr>
      <vt:lpstr>'Landschappelijke Kwaliteit'!Afdrukbereik</vt:lpstr>
    </vt:vector>
  </TitlesOfParts>
  <Company>Ordito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Ordito</dc:creator>
  <cp:lastModifiedBy>Helga Roefs - van der Vleuten</cp:lastModifiedBy>
  <cp:lastPrinted>2023-09-19T15:23:14Z</cp:lastPrinted>
  <dcterms:created xsi:type="dcterms:W3CDTF">2019-03-28T20:26:06Z</dcterms:created>
  <dcterms:modified xsi:type="dcterms:W3CDTF">2023-09-20T07:07:51Z</dcterms:modified>
</cp:coreProperties>
</file>